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_Verbandsführungsprozess\1e_Hilfsmittel_Ablauf\1e1_Checklisten\1e1_C_HR\"/>
    </mc:Choice>
  </mc:AlternateContent>
  <bookViews>
    <workbookView xWindow="25575" yWindow="-15" windowWidth="3225" windowHeight="12405"/>
  </bookViews>
  <sheets>
    <sheet name="Tabelle1" sheetId="2" r:id="rId1"/>
  </sheets>
  <definedNames>
    <definedName name="_xlnm.Print_Area" localSheetId="0">Tabelle1!$A$1:$R$26</definedName>
  </definedNames>
  <calcPr calcId="162913"/>
</workbook>
</file>

<file path=xl/calcChain.xml><?xml version="1.0" encoding="utf-8"?>
<calcChain xmlns="http://schemas.openxmlformats.org/spreadsheetml/2006/main">
  <c r="C21" i="2" l="1"/>
  <c r="Q24" i="2" l="1"/>
  <c r="Q21" i="2"/>
  <c r="O15" i="2"/>
  <c r="O12" i="2"/>
  <c r="O8" i="2" s="1"/>
  <c r="Q10" i="2"/>
  <c r="Q8" i="2"/>
  <c r="Q12" i="2" s="1"/>
  <c r="E21" i="2"/>
  <c r="K21" i="2"/>
  <c r="K24" i="2"/>
  <c r="E24" i="2"/>
  <c r="I15" i="2"/>
  <c r="I12" i="2"/>
  <c r="I8" i="2" s="1"/>
  <c r="K10" i="2"/>
  <c r="K8" i="2"/>
  <c r="C15" i="2"/>
  <c r="C12" i="2"/>
  <c r="C6" i="2" s="1"/>
  <c r="E10" i="2"/>
  <c r="E8" i="2"/>
  <c r="E12" i="2" l="1"/>
  <c r="E15" i="2" s="1"/>
  <c r="O6" i="2"/>
  <c r="Q15" i="2"/>
  <c r="Q17" i="2" s="1"/>
  <c r="C24" i="2"/>
  <c r="C8" i="2"/>
  <c r="O10" i="2"/>
  <c r="C10" i="2"/>
  <c r="K12" i="2"/>
  <c r="K15" i="2" s="1"/>
  <c r="I10" i="2"/>
  <c r="I6" i="2"/>
  <c r="E17" i="2" l="1"/>
  <c r="O21" i="2"/>
  <c r="O24" i="2"/>
  <c r="K17" i="2"/>
  <c r="I24" i="2"/>
  <c r="I21" i="2"/>
</calcChain>
</file>

<file path=xl/sharedStrings.xml><?xml version="1.0" encoding="utf-8"?>
<sst xmlns="http://schemas.openxmlformats.org/spreadsheetml/2006/main" count="23" uniqueCount="21">
  <si>
    <t>Berechnung des Stundenlohns</t>
  </si>
  <si>
    <t>Berechnung bei 22 Tagen Ferien</t>
  </si>
  <si>
    <t xml:space="preserve">Achtung: </t>
  </si>
  <si>
    <t>nur in gelbe Felder schreiben!</t>
  </si>
  <si>
    <t>Monatslohn (182 Monatsstunden)</t>
  </si>
  <si>
    <t>Monatslohn (186 Monatsstunden)</t>
  </si>
  <si>
    <t>Berechnung bei 25 Tagen Ferien</t>
  </si>
  <si>
    <t>Grundlohn (CHF)</t>
  </si>
  <si>
    <t>Zwischentotal (CHF)</t>
  </si>
  <si>
    <t>Total Brutto-Stundenlohn</t>
  </si>
  <si>
    <t>13. Monatslohn</t>
  </si>
  <si>
    <t>Berechnung bei 30 Tagen Ferien</t>
  </si>
  <si>
    <t>Ferienentschädigung</t>
  </si>
  <si>
    <t>Feiertagsentschädigung (9 Tage)</t>
  </si>
  <si>
    <t>Garten-, Landschafts- und Sportplatzbau</t>
  </si>
  <si>
    <t>Produktion, Endverkauf, Baumschulen</t>
  </si>
  <si>
    <t xml:space="preserve">Variiert je nach Feriendauer, die entsprechenden Prozentsätze finden im Dokument «Berechnung der %-Sätze für Ferien-/Feiertag- und 13. Monatslohnanteil» auf unserer Homepage. </t>
  </si>
  <si>
    <t>Die Ferienentschädigung muss auf der Lohnabrechnung separat ausgewiesen werden, ist aber erst beim Ferienbezug auszuzahlen.</t>
  </si>
  <si>
    <r>
      <t xml:space="preserve">Feiertagsentschädigung </t>
    </r>
    <r>
      <rPr>
        <sz val="10"/>
        <rFont val="Arial"/>
        <family val="2"/>
      </rPr>
      <t>(gem. Art. 40.1 GAV)</t>
    </r>
  </si>
  <si>
    <t xml:space="preserve">Variante 1) Entschädigung der Feiertage, die auf einen Arbeitstag fallen </t>
  </si>
  <si>
    <t>Variante 2) Entschädigung von 9 Feiertagen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</si>
</sst>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3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4" xfId="0" applyFont="1" applyBorder="1"/>
    <xf numFmtId="0" fontId="0" fillId="0" borderId="6" xfId="0" applyFont="1" applyBorder="1"/>
    <xf numFmtId="0" fontId="0" fillId="0" borderId="0" xfId="0" applyFont="1"/>
    <xf numFmtId="0" fontId="0" fillId="0" borderId="7" xfId="0" applyBorder="1"/>
    <xf numFmtId="43" fontId="0" fillId="0" borderId="8" xfId="1" applyNumberFormat="1" applyFont="1" applyBorder="1"/>
    <xf numFmtId="0" fontId="0" fillId="0" borderId="9" xfId="0" applyBorder="1"/>
    <xf numFmtId="10" fontId="4" fillId="0" borderId="7" xfId="0" applyNumberFormat="1" applyFont="1" applyBorder="1"/>
    <xf numFmtId="0" fontId="4" fillId="0" borderId="9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0" xfId="0" applyBorder="1"/>
    <xf numFmtId="0" fontId="0" fillId="0" borderId="12" xfId="0" applyBorder="1"/>
    <xf numFmtId="43" fontId="0" fillId="0" borderId="5" xfId="1" applyNumberFormat="1" applyFont="1" applyBorder="1" applyProtection="1">
      <protection locked="0"/>
    </xf>
    <xf numFmtId="43" fontId="0" fillId="0" borderId="8" xfId="1" applyNumberFormat="1" applyFont="1" applyBorder="1" applyProtection="1">
      <protection locked="0"/>
    </xf>
    <xf numFmtId="43" fontId="4" fillId="0" borderId="8" xfId="1" applyNumberFormat="1" applyFont="1" applyBorder="1" applyProtection="1">
      <protection locked="0"/>
    </xf>
    <xf numFmtId="43" fontId="0" fillId="0" borderId="11" xfId="1" applyNumberFormat="1" applyFont="1" applyBorder="1" applyProtection="1">
      <protection locked="0"/>
    </xf>
    <xf numFmtId="43" fontId="0" fillId="2" borderId="5" xfId="1" applyNumberFormat="1" applyFont="1" applyFill="1" applyBorder="1"/>
    <xf numFmtId="43" fontId="0" fillId="2" borderId="11" xfId="1" applyNumberFormat="1" applyFont="1" applyFill="1" applyBorder="1"/>
    <xf numFmtId="43" fontId="6" fillId="0" borderId="0" xfId="0" applyNumberFormat="1" applyFont="1"/>
    <xf numFmtId="0" fontId="5" fillId="0" borderId="0" xfId="0" applyFont="1" applyAlignment="1">
      <alignment horizontal="left" wrapText="1"/>
    </xf>
    <xf numFmtId="0" fontId="7" fillId="0" borderId="0" xfId="0" applyFont="1"/>
    <xf numFmtId="43" fontId="8" fillId="0" borderId="0" xfId="1" applyNumberFormat="1" applyFont="1"/>
    <xf numFmtId="0" fontId="1" fillId="0" borderId="0" xfId="0" applyFont="1"/>
    <xf numFmtId="0" fontId="9" fillId="0" borderId="0" xfId="0" applyFont="1"/>
    <xf numFmtId="0" fontId="6" fillId="0" borderId="0" xfId="0" applyFont="1"/>
    <xf numFmtId="43" fontId="1" fillId="0" borderId="0" xfId="1" applyNumberFormat="1" applyFont="1"/>
    <xf numFmtId="164" fontId="6" fillId="0" borderId="0" xfId="1" applyNumberFormat="1" applyFont="1"/>
    <xf numFmtId="164" fontId="1" fillId="0" borderId="0" xfId="0" applyNumberFormat="1" applyFont="1"/>
    <xf numFmtId="164" fontId="6" fillId="0" borderId="0" xfId="0" applyNumberFormat="1" applyFont="1"/>
    <xf numFmtId="0" fontId="10" fillId="2" borderId="0" xfId="0" applyFont="1" applyFill="1"/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133350</xdr:rowOff>
    </xdr:from>
    <xdr:to>
      <xdr:col>4</xdr:col>
      <xdr:colOff>1</xdr:colOff>
      <xdr:row>16</xdr:row>
      <xdr:rowOff>95250</xdr:rowOff>
    </xdr:to>
    <xdr:sp macro="" textlink="">
      <xdr:nvSpPr>
        <xdr:cNvPr id="3" name="Pfeil nach rechts 2"/>
        <xdr:cNvSpPr/>
      </xdr:nvSpPr>
      <xdr:spPr>
        <a:xfrm rot="16200000">
          <a:off x="5600701" y="1685924"/>
          <a:ext cx="2152650" cy="1524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5</xdr:col>
      <xdr:colOff>28575</xdr:colOff>
      <xdr:row>5</xdr:row>
      <xdr:rowOff>152400</xdr:rowOff>
    </xdr:from>
    <xdr:to>
      <xdr:col>5</xdr:col>
      <xdr:colOff>180976</xdr:colOff>
      <xdr:row>16</xdr:row>
      <xdr:rowOff>114300</xdr:rowOff>
    </xdr:to>
    <xdr:sp macro="" textlink="">
      <xdr:nvSpPr>
        <xdr:cNvPr id="4" name="Pfeil nach rechts 3"/>
        <xdr:cNvSpPr/>
      </xdr:nvSpPr>
      <xdr:spPr>
        <a:xfrm rot="5400000">
          <a:off x="6543676" y="1704974"/>
          <a:ext cx="2152650" cy="1524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9</xdr:col>
      <xdr:colOff>0</xdr:colOff>
      <xdr:row>5</xdr:row>
      <xdr:rowOff>133350</xdr:rowOff>
    </xdr:from>
    <xdr:to>
      <xdr:col>10</xdr:col>
      <xdr:colOff>1</xdr:colOff>
      <xdr:row>16</xdr:row>
      <xdr:rowOff>95250</xdr:rowOff>
    </xdr:to>
    <xdr:sp macro="" textlink="">
      <xdr:nvSpPr>
        <xdr:cNvPr id="6" name="Pfeil nach rechts 5"/>
        <xdr:cNvSpPr/>
      </xdr:nvSpPr>
      <xdr:spPr>
        <a:xfrm rot="16200000">
          <a:off x="5600701" y="1685924"/>
          <a:ext cx="2152650" cy="1524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11</xdr:col>
      <xdr:colOff>38100</xdr:colOff>
      <xdr:row>5</xdr:row>
      <xdr:rowOff>95250</xdr:rowOff>
    </xdr:from>
    <xdr:to>
      <xdr:col>11</xdr:col>
      <xdr:colOff>190501</xdr:colOff>
      <xdr:row>16</xdr:row>
      <xdr:rowOff>57150</xdr:rowOff>
    </xdr:to>
    <xdr:sp macro="" textlink="">
      <xdr:nvSpPr>
        <xdr:cNvPr id="7" name="Pfeil nach rechts 6"/>
        <xdr:cNvSpPr/>
      </xdr:nvSpPr>
      <xdr:spPr>
        <a:xfrm rot="5400000">
          <a:off x="9391651" y="1647824"/>
          <a:ext cx="2152650" cy="15240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15</xdr:col>
      <xdr:colOff>0</xdr:colOff>
      <xdr:row>5</xdr:row>
      <xdr:rowOff>133350</xdr:rowOff>
    </xdr:from>
    <xdr:to>
      <xdr:col>16</xdr:col>
      <xdr:colOff>1</xdr:colOff>
      <xdr:row>16</xdr:row>
      <xdr:rowOff>95250</xdr:rowOff>
    </xdr:to>
    <xdr:sp macro="" textlink="">
      <xdr:nvSpPr>
        <xdr:cNvPr id="8" name="Pfeil nach rechts 7"/>
        <xdr:cNvSpPr/>
      </xdr:nvSpPr>
      <xdr:spPr>
        <a:xfrm rot="16200000">
          <a:off x="7705725" y="2038350"/>
          <a:ext cx="1971675" cy="18097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17</xdr:col>
      <xdr:colOff>38100</xdr:colOff>
      <xdr:row>5</xdr:row>
      <xdr:rowOff>95250</xdr:rowOff>
    </xdr:from>
    <xdr:to>
      <xdr:col>17</xdr:col>
      <xdr:colOff>190501</xdr:colOff>
      <xdr:row>16</xdr:row>
      <xdr:rowOff>57150</xdr:rowOff>
    </xdr:to>
    <xdr:sp macro="" textlink="">
      <xdr:nvSpPr>
        <xdr:cNvPr id="9" name="Pfeil nach rechts 8"/>
        <xdr:cNvSpPr/>
      </xdr:nvSpPr>
      <xdr:spPr>
        <a:xfrm rot="5400000">
          <a:off x="8477250" y="2019300"/>
          <a:ext cx="1971675" cy="14287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workbookViewId="0">
      <selection activeCell="Y20" sqref="Y20"/>
    </sheetView>
  </sheetViews>
  <sheetFormatPr baseColWidth="10" defaultRowHeight="12.75" x14ac:dyDescent="0.2"/>
  <cols>
    <col min="1" max="1" width="43.42578125" bestFit="1" customWidth="1"/>
    <col min="2" max="2" width="8.5703125" customWidth="1"/>
    <col min="3" max="3" width="9.85546875" style="2" customWidth="1"/>
    <col min="4" max="4" width="2.7109375" customWidth="1"/>
    <col min="5" max="5" width="8.5703125" customWidth="1"/>
    <col min="6" max="6" width="2.7109375" customWidth="1"/>
    <col min="7" max="7" width="9.85546875" customWidth="1"/>
    <col min="8" max="8" width="8.5703125" customWidth="1"/>
    <col min="9" max="9" width="10.140625" customWidth="1"/>
    <col min="10" max="10" width="2.7109375" customWidth="1"/>
    <col min="11" max="11" width="8.5703125" customWidth="1"/>
    <col min="12" max="12" width="2.7109375" customWidth="1"/>
    <col min="13" max="13" width="9.85546875" customWidth="1"/>
    <col min="14" max="14" width="8.5703125" customWidth="1"/>
    <col min="15" max="15" width="10.140625" customWidth="1"/>
    <col min="16" max="16" width="2.7109375" customWidth="1"/>
    <col min="17" max="17" width="8.5703125" customWidth="1"/>
    <col min="18" max="18" width="2.7109375" customWidth="1"/>
  </cols>
  <sheetData>
    <row r="1" spans="1:18" ht="18" x14ac:dyDescent="0.25">
      <c r="A1" s="1" t="s">
        <v>0</v>
      </c>
    </row>
    <row r="2" spans="1:18" ht="18" x14ac:dyDescent="0.25">
      <c r="A2" s="1"/>
    </row>
    <row r="3" spans="1:18" ht="18" x14ac:dyDescent="0.25">
      <c r="A3" s="34" t="s">
        <v>2</v>
      </c>
      <c r="B3" s="40" t="s">
        <v>3</v>
      </c>
      <c r="C3" s="40"/>
      <c r="D3" s="40"/>
      <c r="E3" s="40"/>
      <c r="F3" s="40"/>
    </row>
    <row r="4" spans="1:18" x14ac:dyDescent="0.2">
      <c r="A4" s="3"/>
    </row>
    <row r="5" spans="1:18" x14ac:dyDescent="0.2">
      <c r="A5" s="3"/>
      <c r="B5" s="36" t="s">
        <v>1</v>
      </c>
      <c r="C5" s="37"/>
      <c r="D5" s="37"/>
      <c r="E5" s="37"/>
      <c r="F5" s="38"/>
      <c r="H5" s="39" t="s">
        <v>6</v>
      </c>
      <c r="I5" s="37"/>
      <c r="J5" s="37"/>
      <c r="K5" s="37"/>
      <c r="L5" s="38"/>
      <c r="N5" s="39" t="s">
        <v>11</v>
      </c>
      <c r="O5" s="37"/>
      <c r="P5" s="37"/>
      <c r="Q5" s="37"/>
      <c r="R5" s="38"/>
    </row>
    <row r="6" spans="1:18" ht="14.25" x14ac:dyDescent="0.2">
      <c r="A6" s="4" t="s">
        <v>7</v>
      </c>
      <c r="B6" s="5"/>
      <c r="C6" s="17">
        <f>C12/(1+B10+B8)*1</f>
        <v>23.077633157943321</v>
      </c>
      <c r="D6" s="6"/>
      <c r="E6" s="21">
        <v>23.08</v>
      </c>
      <c r="F6" s="6"/>
      <c r="G6" s="7"/>
      <c r="H6" s="5"/>
      <c r="I6" s="17">
        <f>I12/(1+H10+H8)*1</f>
        <v>23.077633157943321</v>
      </c>
      <c r="J6" s="6"/>
      <c r="K6" s="21">
        <v>23.08</v>
      </c>
      <c r="L6" s="6"/>
      <c r="N6" s="5"/>
      <c r="O6" s="17">
        <f>O12/(1+N10+N8)*1</f>
        <v>23.081580076561067</v>
      </c>
      <c r="P6" s="6"/>
      <c r="Q6" s="21">
        <v>23.08</v>
      </c>
      <c r="R6" s="6"/>
    </row>
    <row r="7" spans="1:18" ht="14.25" x14ac:dyDescent="0.2">
      <c r="A7" s="4"/>
      <c r="B7" s="8"/>
      <c r="C7" s="18"/>
      <c r="D7" s="10"/>
      <c r="E7" s="9"/>
      <c r="F7" s="10"/>
      <c r="H7" s="8"/>
      <c r="I7" s="18"/>
      <c r="J7" s="10"/>
      <c r="K7" s="9"/>
      <c r="L7" s="10"/>
      <c r="N7" s="8"/>
      <c r="O7" s="18"/>
      <c r="P7" s="10"/>
      <c r="Q7" s="9"/>
      <c r="R7" s="10"/>
    </row>
    <row r="8" spans="1:18" ht="14.25" x14ac:dyDescent="0.2">
      <c r="A8" s="4" t="s">
        <v>12</v>
      </c>
      <c r="B8" s="11">
        <v>9.2399999999999996E-2</v>
      </c>
      <c r="C8" s="19">
        <f>C12/(1+B10+B8)*B8</f>
        <v>2.1323733037939627</v>
      </c>
      <c r="D8" s="12"/>
      <c r="E8" s="19">
        <f>E6*B8</f>
        <v>2.1325919999999998</v>
      </c>
      <c r="F8" s="10"/>
      <c r="H8" s="11">
        <v>0.10639999999999999</v>
      </c>
      <c r="I8" s="19">
        <f>I12/(1+H10+H8)*H8</f>
        <v>2.4554601680051693</v>
      </c>
      <c r="J8" s="12"/>
      <c r="K8" s="19">
        <f>K6*H8</f>
        <v>2.4557119999999997</v>
      </c>
      <c r="L8" s="10"/>
      <c r="N8" s="11">
        <v>0.13039999999999999</v>
      </c>
      <c r="O8" s="19">
        <f>O12/(1+N10+N8)*N8</f>
        <v>3.0098380419835631</v>
      </c>
      <c r="P8" s="12"/>
      <c r="Q8" s="19">
        <f>Q6*N8</f>
        <v>3.0096319999999994</v>
      </c>
      <c r="R8" s="10"/>
    </row>
    <row r="9" spans="1:18" ht="14.25" x14ac:dyDescent="0.2">
      <c r="A9" s="13"/>
      <c r="B9" s="8"/>
      <c r="C9" s="18"/>
      <c r="D9" s="12"/>
      <c r="E9" s="18"/>
      <c r="F9" s="10"/>
      <c r="H9" s="8"/>
      <c r="I9" s="18"/>
      <c r="J9" s="12"/>
      <c r="K9" s="18"/>
      <c r="L9" s="10"/>
      <c r="N9" s="8"/>
      <c r="O9" s="18"/>
      <c r="P9" s="12"/>
      <c r="Q9" s="18"/>
      <c r="R9" s="10"/>
    </row>
    <row r="10" spans="1:18" ht="14.25" x14ac:dyDescent="0.2">
      <c r="A10" s="4" t="s">
        <v>13</v>
      </c>
      <c r="B10" s="11">
        <v>3.7999999999999999E-2</v>
      </c>
      <c r="C10" s="19">
        <f>C12/(1+B10+B8)*B10</f>
        <v>0.87695006000184617</v>
      </c>
      <c r="D10" s="12"/>
      <c r="E10" s="19">
        <f>E6*B10</f>
        <v>0.87703999999999993</v>
      </c>
      <c r="F10" s="10"/>
      <c r="H10" s="11">
        <v>3.7999999999999999E-2</v>
      </c>
      <c r="I10" s="19">
        <f>I12/(1+H10+H8)*H10</f>
        <v>0.87695006000184617</v>
      </c>
      <c r="J10" s="12"/>
      <c r="K10" s="19">
        <f>K6*H10</f>
        <v>0.87703999999999993</v>
      </c>
      <c r="L10" s="10"/>
      <c r="N10" s="11">
        <v>3.9E-2</v>
      </c>
      <c r="O10" s="19">
        <f>O12/(1+N10+N8)*N10</f>
        <v>0.90018162298588167</v>
      </c>
      <c r="P10" s="12"/>
      <c r="Q10" s="19">
        <f>Q6*N10</f>
        <v>0.90011999999999992</v>
      </c>
      <c r="R10" s="10"/>
    </row>
    <row r="11" spans="1:18" ht="15" x14ac:dyDescent="0.25">
      <c r="A11" s="14"/>
      <c r="B11" s="8"/>
      <c r="C11" s="18"/>
      <c r="D11" s="10"/>
      <c r="E11" s="18"/>
      <c r="F11" s="10"/>
      <c r="H11" s="8"/>
      <c r="I11" s="18"/>
      <c r="J11" s="10"/>
      <c r="K11" s="18"/>
      <c r="L11" s="10"/>
      <c r="N11" s="8"/>
      <c r="O11" s="18"/>
      <c r="P11" s="10"/>
      <c r="Q11" s="18"/>
      <c r="R11" s="10"/>
    </row>
    <row r="12" spans="1:18" ht="15" x14ac:dyDescent="0.25">
      <c r="A12" s="14" t="s">
        <v>8</v>
      </c>
      <c r="B12" s="8"/>
      <c r="C12" s="18">
        <f>C17/(1+B15)*1</f>
        <v>26.086956521739133</v>
      </c>
      <c r="D12" s="10"/>
      <c r="E12" s="18">
        <f>SUM(E6:E11)</f>
        <v>26.089631999999998</v>
      </c>
      <c r="F12" s="10"/>
      <c r="H12" s="8"/>
      <c r="I12" s="18">
        <f>I17/(1+H15)*1</f>
        <v>26.410043385950338</v>
      </c>
      <c r="J12" s="10"/>
      <c r="K12" s="18">
        <f>SUM(K6:K11)</f>
        <v>26.412751999999998</v>
      </c>
      <c r="L12" s="10"/>
      <c r="N12" s="8"/>
      <c r="O12" s="18">
        <f>O17/(1+N15)*1</f>
        <v>26.991599741530511</v>
      </c>
      <c r="P12" s="10"/>
      <c r="Q12" s="18">
        <f>SUM(Q6:Q11)</f>
        <v>26.989751999999999</v>
      </c>
      <c r="R12" s="10"/>
    </row>
    <row r="13" spans="1:18" ht="14.25" x14ac:dyDescent="0.2">
      <c r="A13" s="4"/>
      <c r="B13" s="8"/>
      <c r="C13" s="18"/>
      <c r="D13" s="10"/>
      <c r="E13" s="18"/>
      <c r="F13" s="10"/>
      <c r="H13" s="8"/>
      <c r="I13" s="18"/>
      <c r="J13" s="10"/>
      <c r="K13" s="18"/>
      <c r="L13" s="10"/>
      <c r="N13" s="8"/>
      <c r="O13" s="18"/>
      <c r="P13" s="10"/>
      <c r="Q13" s="18"/>
      <c r="R13" s="10"/>
    </row>
    <row r="14" spans="1:18" ht="14.25" x14ac:dyDescent="0.2">
      <c r="A14" s="4"/>
      <c r="B14" s="8"/>
      <c r="C14" s="18"/>
      <c r="D14" s="10"/>
      <c r="E14" s="18"/>
      <c r="F14" s="10"/>
      <c r="H14" s="8"/>
      <c r="I14" s="18"/>
      <c r="J14" s="10"/>
      <c r="K14" s="18"/>
      <c r="L14" s="10"/>
      <c r="N14" s="8"/>
      <c r="O14" s="18"/>
      <c r="P14" s="10"/>
      <c r="Q14" s="18"/>
      <c r="R14" s="10"/>
    </row>
    <row r="15" spans="1:18" ht="14.25" x14ac:dyDescent="0.2">
      <c r="A15" s="4" t="s">
        <v>10</v>
      </c>
      <c r="B15" s="11">
        <v>8.3299999999999999E-2</v>
      </c>
      <c r="C15" s="19">
        <f>C17/(1+B15)*B15</f>
        <v>2.1730434782608699</v>
      </c>
      <c r="D15" s="12"/>
      <c r="E15" s="19">
        <f>E12*B15</f>
        <v>2.1732663455999996</v>
      </c>
      <c r="F15" s="10"/>
      <c r="H15" s="11">
        <v>8.3299999999999999E-2</v>
      </c>
      <c r="I15" s="19">
        <f>I17/(1+H15)*H15</f>
        <v>2.1999566140496634</v>
      </c>
      <c r="J15" s="12"/>
      <c r="K15" s="19">
        <f>K12*H15</f>
        <v>2.2001822415999999</v>
      </c>
      <c r="L15" s="10"/>
      <c r="N15" s="11">
        <v>8.3299999999999999E-2</v>
      </c>
      <c r="O15" s="19">
        <f>O17/(1+N15)*N15</f>
        <v>2.2484002584694913</v>
      </c>
      <c r="P15" s="12"/>
      <c r="Q15" s="19">
        <f>Q12*N15</f>
        <v>2.2482463415999998</v>
      </c>
      <c r="R15" s="10"/>
    </row>
    <row r="16" spans="1:18" ht="14.25" x14ac:dyDescent="0.2">
      <c r="A16" s="4"/>
      <c r="B16" s="8"/>
      <c r="C16" s="9"/>
      <c r="D16" s="10"/>
      <c r="E16" s="18"/>
      <c r="F16" s="10"/>
      <c r="H16" s="8"/>
      <c r="I16" s="9"/>
      <c r="J16" s="10"/>
      <c r="K16" s="18"/>
      <c r="L16" s="10"/>
      <c r="N16" s="8"/>
      <c r="O16" s="9"/>
      <c r="P16" s="10"/>
      <c r="Q16" s="18"/>
      <c r="R16" s="10"/>
    </row>
    <row r="17" spans="1:19" ht="16.5" customHeight="1" x14ac:dyDescent="0.25">
      <c r="A17" s="24" t="s">
        <v>9</v>
      </c>
      <c r="B17" s="15"/>
      <c r="C17" s="22">
        <v>28.26</v>
      </c>
      <c r="D17" s="16"/>
      <c r="E17" s="20">
        <f>SUM(E12:E16)</f>
        <v>28.262898345599996</v>
      </c>
      <c r="F17" s="16"/>
      <c r="H17" s="15"/>
      <c r="I17" s="22">
        <v>28.61</v>
      </c>
      <c r="J17" s="16"/>
      <c r="K17" s="20">
        <f>SUM(K12:K16)</f>
        <v>28.612934241599998</v>
      </c>
      <c r="L17" s="16"/>
      <c r="N17" s="15"/>
      <c r="O17" s="22">
        <v>29.24</v>
      </c>
      <c r="P17" s="16"/>
      <c r="Q17" s="20">
        <f>SUM(Q12:Q16)</f>
        <v>29.237998341599997</v>
      </c>
      <c r="R17" s="16"/>
    </row>
    <row r="20" spans="1:19" x14ac:dyDescent="0.2">
      <c r="A20" s="28" t="s">
        <v>14</v>
      </c>
    </row>
    <row r="21" spans="1:19" s="25" customFormat="1" x14ac:dyDescent="0.2">
      <c r="A21" s="27" t="s">
        <v>4</v>
      </c>
      <c r="C21" s="31">
        <f>C6*182</f>
        <v>4200.1292347456847</v>
      </c>
      <c r="D21" s="32"/>
      <c r="E21" s="31">
        <f>E6*182</f>
        <v>4200.5599999999995</v>
      </c>
      <c r="F21" s="32"/>
      <c r="G21" s="32"/>
      <c r="H21" s="32"/>
      <c r="I21" s="31">
        <f>I6*182</f>
        <v>4200.1292347456847</v>
      </c>
      <c r="J21" s="32"/>
      <c r="K21" s="31">
        <f>K6*182</f>
        <v>4200.5599999999995</v>
      </c>
      <c r="L21" s="32"/>
      <c r="M21" s="32"/>
      <c r="N21" s="32"/>
      <c r="O21" s="31">
        <f>O6*182</f>
        <v>4200.8475739341138</v>
      </c>
      <c r="P21" s="32"/>
      <c r="Q21" s="31">
        <f>Q6*182</f>
        <v>4200.5599999999995</v>
      </c>
      <c r="R21" s="27"/>
      <c r="S21" s="27"/>
    </row>
    <row r="22" spans="1:19" s="25" customFormat="1" x14ac:dyDescent="0.2">
      <c r="A22" s="27"/>
      <c r="C22" s="31"/>
      <c r="D22" s="32"/>
      <c r="E22" s="31"/>
      <c r="F22" s="32"/>
      <c r="G22" s="32"/>
      <c r="H22" s="32"/>
      <c r="I22" s="31"/>
      <c r="J22" s="32"/>
      <c r="K22" s="31"/>
      <c r="L22" s="32"/>
      <c r="M22" s="32"/>
      <c r="N22" s="32"/>
      <c r="O22" s="31"/>
      <c r="P22" s="32"/>
      <c r="Q22" s="31"/>
      <c r="R22" s="27"/>
      <c r="S22" s="27"/>
    </row>
    <row r="23" spans="1:19" s="25" customFormat="1" x14ac:dyDescent="0.2">
      <c r="A23" s="28" t="s">
        <v>15</v>
      </c>
      <c r="C23" s="31"/>
      <c r="D23" s="32"/>
      <c r="E23" s="31"/>
      <c r="F23" s="32"/>
      <c r="G23" s="32"/>
      <c r="H23" s="32"/>
      <c r="I23" s="31"/>
      <c r="J23" s="32"/>
      <c r="K23" s="31"/>
      <c r="L23" s="32"/>
      <c r="M23" s="32"/>
      <c r="N23" s="32"/>
      <c r="O23" s="31"/>
      <c r="P23" s="32"/>
      <c r="Q23" s="31"/>
      <c r="R23" s="27"/>
      <c r="S23" s="27"/>
    </row>
    <row r="24" spans="1:19" s="25" customFormat="1" x14ac:dyDescent="0.2">
      <c r="A24" s="27" t="s">
        <v>5</v>
      </c>
      <c r="B24" s="26"/>
      <c r="C24" s="31">
        <f>C6*186</f>
        <v>4292.4397673774574</v>
      </c>
      <c r="D24" s="33"/>
      <c r="E24" s="31">
        <f>E6*186</f>
        <v>4292.88</v>
      </c>
      <c r="F24" s="33"/>
      <c r="G24" s="33"/>
      <c r="H24" s="33"/>
      <c r="I24" s="31">
        <f>I6*186</f>
        <v>4292.4397673774574</v>
      </c>
      <c r="J24" s="33"/>
      <c r="K24" s="31">
        <f>K6*186</f>
        <v>4292.88</v>
      </c>
      <c r="L24" s="33"/>
      <c r="M24" s="32"/>
      <c r="N24" s="33"/>
      <c r="O24" s="31">
        <f>O6*186</f>
        <v>4293.173894240359</v>
      </c>
      <c r="P24" s="33"/>
      <c r="Q24" s="31">
        <f>Q6*186</f>
        <v>4292.88</v>
      </c>
      <c r="R24" s="29"/>
      <c r="S24" s="27"/>
    </row>
    <row r="25" spans="1:19" x14ac:dyDescent="0.2">
      <c r="C25" s="3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7" spans="1:19" x14ac:dyDescent="0.2">
      <c r="E27" s="23"/>
    </row>
    <row r="28" spans="1:19" x14ac:dyDescent="0.2">
      <c r="A28" s="35" t="s">
        <v>12</v>
      </c>
      <c r="O28" s="2"/>
    </row>
    <row r="29" spans="1:19" x14ac:dyDescent="0.2">
      <c r="A29" s="27" t="s">
        <v>16</v>
      </c>
      <c r="O29" s="2"/>
    </row>
    <row r="30" spans="1:19" x14ac:dyDescent="0.2">
      <c r="O30" s="2"/>
    </row>
    <row r="31" spans="1:19" x14ac:dyDescent="0.2">
      <c r="A31" s="27" t="s">
        <v>17</v>
      </c>
      <c r="O31" s="2"/>
    </row>
    <row r="32" spans="1:19" x14ac:dyDescent="0.2">
      <c r="O32" s="2"/>
    </row>
    <row r="33" spans="1:15" x14ac:dyDescent="0.2">
      <c r="O33" s="2"/>
    </row>
    <row r="34" spans="1:15" x14ac:dyDescent="0.2">
      <c r="A34" s="35" t="s">
        <v>18</v>
      </c>
      <c r="O34" s="2"/>
    </row>
    <row r="35" spans="1:15" x14ac:dyDescent="0.2">
      <c r="A35" s="27" t="s">
        <v>19</v>
      </c>
      <c r="O35" s="2"/>
    </row>
    <row r="36" spans="1:15" x14ac:dyDescent="0.2">
      <c r="O36" s="2"/>
    </row>
    <row r="37" spans="1:15" x14ac:dyDescent="0.2">
      <c r="A37" s="27" t="s">
        <v>20</v>
      </c>
      <c r="O37" s="2"/>
    </row>
    <row r="38" spans="1:15" x14ac:dyDescent="0.2">
      <c r="A38" s="27" t="s">
        <v>16</v>
      </c>
      <c r="O38" s="2"/>
    </row>
  </sheetData>
  <sheetProtection selectLockedCells="1" selectUnlockedCells="1"/>
  <mergeCells count="4">
    <mergeCell ref="B5:F5"/>
    <mergeCell ref="H5:L5"/>
    <mergeCell ref="B3:F3"/>
    <mergeCell ref="N5:R5"/>
  </mergeCells>
  <phoneticPr fontId="0" type="noConversion"/>
  <pageMargins left="0.74803149606299213" right="0.74803149606299213" top="1.1417322834645669" bottom="1.1417322834645669" header="0.55118110236220474" footer="0.31496062992125984"/>
  <pageSetup paperSize="9" scale="92" orientation="landscape" r:id="rId1"/>
  <headerFooter alignWithMargins="0">
    <oddHeader>&amp;L&amp;18
&amp;8Fachabteilung&amp;R&amp;G</oddHeader>
    <oddFooter>&amp;L&amp;8&amp;F&amp;C&amp;8&amp;P/&amp;N&amp;R&amp;8Druckdatum: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Mediaviso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</dc:creator>
  <cp:lastModifiedBy>Vercelli</cp:lastModifiedBy>
  <cp:lastPrinted>2017-03-09T15:42:56Z</cp:lastPrinted>
  <dcterms:created xsi:type="dcterms:W3CDTF">2008-09-10T09:18:36Z</dcterms:created>
  <dcterms:modified xsi:type="dcterms:W3CDTF">2021-11-26T16:29:30Z</dcterms:modified>
</cp:coreProperties>
</file>