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dro\Desktop\"/>
    </mc:Choice>
  </mc:AlternateContent>
  <xr:revisionPtr revIDLastSave="0" documentId="13_ncr:1_{1ACFA202-2FE3-4576-A58D-61DD237EF76D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E1" sheetId="7" r:id="rId1"/>
  </sheets>
  <definedNames>
    <definedName name="_xlnm.Print_Area" localSheetId="0">'E1'!$A$1:$AZ$50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P32" i="7" l="1"/>
  <c r="BB23" i="7"/>
  <c r="BO23" i="7" l="1"/>
  <c r="BO22" i="7"/>
  <c r="BO21" i="7"/>
  <c r="BO20" i="7"/>
  <c r="BO19" i="7"/>
  <c r="BO18" i="7"/>
  <c r="BO10" i="7"/>
  <c r="BO9" i="7"/>
  <c r="BB22" i="7" s="1"/>
  <c r="BO8" i="7"/>
  <c r="BB21" i="7" s="1"/>
  <c r="BO7" i="7"/>
  <c r="BB20" i="7" s="1"/>
  <c r="BO6" i="7"/>
  <c r="BB19" i="7" s="1"/>
  <c r="BO5" i="7"/>
  <c r="BB18" i="7" s="1"/>
  <c r="BL26" i="7" l="1"/>
  <c r="BV22" i="7" l="1"/>
  <c r="BV21" i="7"/>
  <c r="BV20" i="7"/>
  <c r="BV19" i="7"/>
  <c r="BJ26" i="7" l="1"/>
  <c r="AF27" i="7" l="1"/>
  <c r="AP40" i="7" s="1"/>
</calcChain>
</file>

<file path=xl/sharedStrings.xml><?xml version="1.0" encoding="utf-8"?>
<sst xmlns="http://schemas.openxmlformats.org/spreadsheetml/2006/main" count="60" uniqueCount="51">
  <si>
    <t>E-Mail</t>
  </si>
  <si>
    <t xml:space="preserve">ab 50 bis 100 </t>
  </si>
  <si>
    <t>ab 10'001</t>
  </si>
  <si>
    <t>galabau@jardinsuisse.ch</t>
  </si>
  <si>
    <t>Erweitert</t>
  </si>
  <si>
    <t>Printausgabe</t>
  </si>
  <si>
    <t>Individuelle Bereiche</t>
  </si>
  <si>
    <t>ab 101</t>
  </si>
  <si>
    <t>ab 501</t>
  </si>
  <si>
    <t>ab 1'001</t>
  </si>
  <si>
    <t>ab 5'001</t>
  </si>
  <si>
    <t>=</t>
  </si>
  <si>
    <t>Fehler: max. 3</t>
  </si>
  <si>
    <t>Wählen Sie "Erweitert"</t>
  </si>
  <si>
    <t>Bestellmenge falsch</t>
  </si>
  <si>
    <t>wie die letzte Ausgabe</t>
  </si>
  <si>
    <t>Feld</t>
  </si>
  <si>
    <t>neu</t>
  </si>
  <si>
    <r>
      <t xml:space="preserve">Wählen Sie bitte pro Feld </t>
    </r>
    <r>
      <rPr>
        <b/>
        <sz val="10"/>
        <color theme="0"/>
        <rFont val="Arial"/>
        <family val="2"/>
      </rPr>
      <t xml:space="preserve">Ihre Option </t>
    </r>
    <r>
      <rPr>
        <sz val="10"/>
        <color theme="0"/>
        <rFont val="Arial"/>
        <family val="2"/>
      </rPr>
      <t>(gelb)</t>
    </r>
  </si>
  <si>
    <t>BO18</t>
  </si>
  <si>
    <t>BO19</t>
  </si>
  <si>
    <t>BO20</t>
  </si>
  <si>
    <t>BO21</t>
  </si>
  <si>
    <t>BO22</t>
  </si>
  <si>
    <t>BO23</t>
  </si>
  <si>
    <t>Bezug Optionenauswahl</t>
  </si>
  <si>
    <t>Modulo di ordinazione rivista INTORNO AL GIARDINO autunno 2023</t>
  </si>
  <si>
    <t>Prezzi in CHF, escl. IVA e spese di spedizione</t>
  </si>
  <si>
    <t>Data ordinazione</t>
  </si>
  <si>
    <t>Azienda</t>
  </si>
  <si>
    <t>Persona di contatto</t>
  </si>
  <si>
    <t>Via/n.</t>
  </si>
  <si>
    <t>NPA/località</t>
  </si>
  <si>
    <t>Telefono</t>
  </si>
  <si>
    <t>Base</t>
  </si>
  <si>
    <t>Quantità</t>
  </si>
  <si>
    <t>Prezzo/pezzo</t>
  </si>
  <si>
    <r>
      <t xml:space="preserve">Quantità
</t>
    </r>
    <r>
      <rPr>
        <b/>
        <sz val="10"/>
        <color theme="4" tint="-0.249977111117893"/>
        <rFont val="Arial"/>
        <family val="2"/>
      </rPr>
      <t>Base</t>
    </r>
  </si>
  <si>
    <t>Totale 
CHF</t>
  </si>
  <si>
    <t>Altro formato 
desiderato</t>
  </si>
  <si>
    <t>A4, non piegato</t>
  </si>
  <si>
    <t>Totale</t>
  </si>
  <si>
    <t>Totale fattura</t>
  </si>
  <si>
    <t>Invio del modulo di ordinazione</t>
  </si>
  <si>
    <t>Per e-mail</t>
  </si>
  <si>
    <t>Per posta</t>
  </si>
  <si>
    <t>JardinSuisse | Sezione Giardinieri paesaggisti | Bahnhofstrasse 94 | 5000 Aarau</t>
  </si>
  <si>
    <r>
      <t xml:space="preserve">Testi e immagini   </t>
    </r>
    <r>
      <rPr>
        <b/>
        <sz val="10"/>
        <rFont val="Wingdings 2"/>
        <family val="1"/>
        <charset val="2"/>
      </rPr>
      <t>P</t>
    </r>
    <r>
      <rPr>
        <sz val="10"/>
        <rFont val="Arial"/>
        <family val="2"/>
      </rPr>
      <t xml:space="preserve">
A4 piegato in A5  </t>
    </r>
    <r>
      <rPr>
        <b/>
        <sz val="10"/>
        <rFont val="Wingdings 2"/>
        <family val="1"/>
        <charset val="2"/>
      </rPr>
      <t>P</t>
    </r>
    <r>
      <rPr>
        <sz val="10"/>
        <rFont val="Arial"/>
        <family val="2"/>
      </rPr>
      <t xml:space="preserve"> File PDF </t>
    </r>
    <r>
      <rPr>
        <b/>
        <sz val="10"/>
        <rFont val="Wingdings 2"/>
        <family val="1"/>
        <charset val="2"/>
      </rPr>
      <t>P</t>
    </r>
    <r>
      <rPr>
        <sz val="10"/>
        <rFont val="Arial"/>
        <family val="2"/>
      </rPr>
      <t xml:space="preserve"> 
</t>
    </r>
  </si>
  <si>
    <t>rivista per i membri di JardinSuisse</t>
  </si>
  <si>
    <t>pdf</t>
  </si>
  <si>
    <t>Ordinate solo il file pdf senza riviste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</si>
</sst>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CHF&quot;\ * #,##0.00_ ;_ &quot;CHF&quot;\ * \-#,##0.00_ ;_ &quot;CHF&quot;\ * &quot;-&quot;??_ ;_ @_ "/>
    <numFmt numFmtId="164" formatCode="&quot;CHF&quot;\ #,##0.00"/>
  </numFmts>
  <fonts count="3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6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0070C0"/>
      <name val="Arial"/>
      <family val="2"/>
    </font>
    <font>
      <b/>
      <sz val="10"/>
      <color rgb="FF00B050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4" tint="-0.249977111117893"/>
      <name val="Arial"/>
      <family val="2"/>
    </font>
    <font>
      <b/>
      <sz val="8"/>
      <color theme="1"/>
      <name val="Arial"/>
      <family val="2"/>
    </font>
    <font>
      <sz val="10"/>
      <color theme="0"/>
      <name val="Arial"/>
      <family val="2"/>
    </font>
    <font>
      <sz val="8"/>
      <color rgb="FF00B050"/>
      <name val="Arial"/>
      <family val="2"/>
    </font>
    <font>
      <b/>
      <sz val="10"/>
      <name val="Wingdings 2"/>
      <family val="1"/>
      <charset val="2"/>
    </font>
    <font>
      <b/>
      <sz val="10"/>
      <color theme="5"/>
      <name val="Arial"/>
      <family val="2"/>
    </font>
    <font>
      <sz val="8"/>
      <color theme="4" tint="-0.249977111117893"/>
      <name val="Arial"/>
      <family val="2"/>
    </font>
    <font>
      <b/>
      <sz val="10"/>
      <color theme="0"/>
      <name val="Arial"/>
      <family val="2"/>
    </font>
    <font>
      <b/>
      <sz val="12"/>
      <color theme="1"/>
      <name val="Arial Black"/>
      <family val="2"/>
    </font>
    <font>
      <sz val="15"/>
      <color theme="1"/>
      <name val="Arial Black"/>
      <family val="2"/>
    </font>
    <font>
      <b/>
      <sz val="10"/>
      <color rgb="FF7030A0"/>
      <name val="Arial"/>
      <family val="2"/>
    </font>
    <font>
      <sz val="10"/>
      <color rgb="FF7030A0"/>
      <name val="Arial"/>
      <family val="2"/>
    </font>
    <font>
      <sz val="7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4">
    <xf numFmtId="0" fontId="0" fillId="0" borderId="0" xfId="0"/>
    <xf numFmtId="0" fontId="9" fillId="0" borderId="0" xfId="0" applyFont="1"/>
    <xf numFmtId="0" fontId="10" fillId="0" borderId="0" xfId="0" applyFont="1"/>
    <xf numFmtId="0" fontId="6" fillId="0" borderId="0" xfId="0" applyFont="1"/>
    <xf numFmtId="0" fontId="9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13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11" fillId="2" borderId="0" xfId="0" applyFont="1" applyFill="1" applyAlignment="1">
      <alignment vertical="center"/>
    </xf>
    <xf numFmtId="0" fontId="15" fillId="0" borderId="0" xfId="0" applyFont="1" applyAlignment="1">
      <alignment horizontal="left" vertical="center"/>
    </xf>
    <xf numFmtId="0" fontId="8" fillId="0" borderId="0" xfId="0" applyFont="1" applyAlignment="1">
      <alignment horizontal="left" vertical="top" wrapText="1"/>
    </xf>
    <xf numFmtId="49" fontId="6" fillId="0" borderId="0" xfId="0" applyNumberFormat="1" applyFont="1" applyAlignment="1">
      <alignment horizontal="left" vertical="top" wrapText="1"/>
    </xf>
    <xf numFmtId="0" fontId="11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4" fontId="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9" fillId="0" borderId="0" xfId="0" quotePrefix="1" applyFont="1" applyAlignment="1">
      <alignment vertical="center"/>
    </xf>
    <xf numFmtId="0" fontId="7" fillId="0" borderId="0" xfId="0" applyFont="1" applyAlignment="1">
      <alignment vertical="center"/>
    </xf>
    <xf numFmtId="4" fontId="6" fillId="0" borderId="0" xfId="0" applyNumberFormat="1" applyFont="1" applyAlignment="1">
      <alignment horizontal="left" vertical="top" wrapText="1"/>
    </xf>
    <xf numFmtId="0" fontId="7" fillId="2" borderId="0" xfId="0" applyFont="1" applyFill="1" applyAlignment="1">
      <alignment vertical="center"/>
    </xf>
    <xf numFmtId="0" fontId="6" fillId="0" borderId="0" xfId="0" applyFont="1" applyAlignment="1">
      <alignment horizontal="left" vertical="center"/>
    </xf>
    <xf numFmtId="0" fontId="16" fillId="0" borderId="0" xfId="0" applyFont="1"/>
    <xf numFmtId="0" fontId="16" fillId="0" borderId="0" xfId="0" applyFont="1" applyAlignment="1">
      <alignment vertical="top"/>
    </xf>
    <xf numFmtId="0" fontId="16" fillId="0" borderId="3" xfId="0" applyFont="1" applyBorder="1"/>
    <xf numFmtId="0" fontId="16" fillId="0" borderId="8" xfId="0" applyFont="1" applyBorder="1"/>
    <xf numFmtId="0" fontId="16" fillId="0" borderId="4" xfId="0" applyFont="1" applyBorder="1"/>
    <xf numFmtId="0" fontId="16" fillId="0" borderId="11" xfId="0" applyFont="1" applyBorder="1"/>
    <xf numFmtId="0" fontId="16" fillId="0" borderId="10" xfId="0" applyFont="1" applyBorder="1"/>
    <xf numFmtId="0" fontId="16" fillId="0" borderId="5" xfId="0" applyFont="1" applyBorder="1"/>
    <xf numFmtId="0" fontId="16" fillId="0" borderId="9" xfId="0" applyFont="1" applyBorder="1"/>
    <xf numFmtId="0" fontId="16" fillId="0" borderId="6" xfId="0" applyFont="1" applyBorder="1"/>
    <xf numFmtId="0" fontId="16" fillId="0" borderId="0" xfId="0" applyFont="1" applyAlignment="1">
      <alignment horizontal="left" vertical="center"/>
    </xf>
    <xf numFmtId="0" fontId="16" fillId="0" borderId="8" xfId="0" applyFont="1" applyBorder="1" applyAlignment="1">
      <alignment vertical="center"/>
    </xf>
    <xf numFmtId="0" fontId="16" fillId="0" borderId="9" xfId="0" applyFont="1" applyBorder="1" applyAlignment="1">
      <alignment vertical="center"/>
    </xf>
    <xf numFmtId="0" fontId="24" fillId="0" borderId="0" xfId="0" applyFont="1" applyAlignment="1">
      <alignment vertical="center"/>
    </xf>
    <xf numFmtId="0" fontId="21" fillId="0" borderId="7" xfId="0" applyFont="1" applyBorder="1" applyAlignment="1">
      <alignment vertical="center"/>
    </xf>
    <xf numFmtId="0" fontId="16" fillId="0" borderId="7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19" fillId="0" borderId="3" xfId="0" applyFont="1" applyBorder="1" applyAlignment="1">
      <alignment vertical="center"/>
    </xf>
    <xf numFmtId="0" fontId="16" fillId="0" borderId="4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16" fillId="0" borderId="11" xfId="0" applyFont="1" applyBorder="1" applyAlignment="1">
      <alignment horizontal="left" vertical="center"/>
    </xf>
    <xf numFmtId="0" fontId="16" fillId="0" borderId="5" xfId="0" applyFont="1" applyBorder="1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0" fontId="16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16" fillId="0" borderId="11" xfId="0" applyFont="1" applyBorder="1" applyAlignment="1" applyProtection="1">
      <alignment vertical="center"/>
      <protection locked="0"/>
    </xf>
    <xf numFmtId="0" fontId="16" fillId="0" borderId="5" xfId="0" applyFont="1" applyBorder="1" applyAlignment="1" applyProtection="1">
      <alignment vertical="center"/>
      <protection locked="0"/>
    </xf>
    <xf numFmtId="0" fontId="6" fillId="0" borderId="26" xfId="0" applyFont="1" applyBorder="1" applyAlignment="1">
      <alignment vertical="center"/>
    </xf>
    <xf numFmtId="0" fontId="6" fillId="0" borderId="29" xfId="0" applyFont="1" applyBorder="1"/>
    <xf numFmtId="0" fontId="6" fillId="0" borderId="26" xfId="0" applyFont="1" applyBorder="1"/>
    <xf numFmtId="0" fontId="6" fillId="0" borderId="29" xfId="0" applyFont="1" applyBorder="1" applyAlignment="1">
      <alignment vertical="center"/>
    </xf>
    <xf numFmtId="0" fontId="6" fillId="0" borderId="34" xfId="0" applyFont="1" applyBorder="1" applyAlignment="1">
      <alignment vertical="center"/>
    </xf>
    <xf numFmtId="0" fontId="12" fillId="0" borderId="26" xfId="0" applyFont="1" applyBorder="1" applyAlignment="1">
      <alignment vertical="center"/>
    </xf>
    <xf numFmtId="0" fontId="12" fillId="0" borderId="35" xfId="0" applyFont="1" applyBorder="1" applyAlignment="1">
      <alignment horizontal="left" vertical="center"/>
    </xf>
    <xf numFmtId="0" fontId="12" fillId="0" borderId="30" xfId="0" applyFont="1" applyBorder="1" applyAlignment="1">
      <alignment horizontal="left" vertical="center"/>
    </xf>
    <xf numFmtId="0" fontId="6" fillId="0" borderId="30" xfId="0" applyFont="1" applyBorder="1" applyAlignment="1">
      <alignment vertical="center"/>
    </xf>
    <xf numFmtId="0" fontId="6" fillId="0" borderId="30" xfId="0" applyFont="1" applyBorder="1" applyAlignment="1">
      <alignment horizontal="center" vertical="center"/>
    </xf>
    <xf numFmtId="44" fontId="6" fillId="0" borderId="30" xfId="0" applyNumberFormat="1" applyFont="1" applyBorder="1" applyAlignment="1">
      <alignment horizontal="center" vertical="center"/>
    </xf>
    <xf numFmtId="0" fontId="6" fillId="0" borderId="31" xfId="0" applyFont="1" applyBorder="1" applyAlignment="1">
      <alignment vertical="center"/>
    </xf>
    <xf numFmtId="0" fontId="1" fillId="0" borderId="26" xfId="0" applyFont="1" applyBorder="1"/>
    <xf numFmtId="0" fontId="9" fillId="0" borderId="29" xfId="0" applyFont="1" applyBorder="1"/>
    <xf numFmtId="0" fontId="6" fillId="0" borderId="35" xfId="0" applyFont="1" applyBorder="1"/>
    <xf numFmtId="0" fontId="6" fillId="0" borderId="30" xfId="0" applyFont="1" applyBorder="1"/>
    <xf numFmtId="0" fontId="9" fillId="0" borderId="30" xfId="0" applyFont="1" applyBorder="1"/>
    <xf numFmtId="0" fontId="9" fillId="0" borderId="31" xfId="0" applyFont="1" applyBorder="1"/>
    <xf numFmtId="0" fontId="16" fillId="0" borderId="1" xfId="0" applyFont="1" applyBorder="1"/>
    <xf numFmtId="0" fontId="16" fillId="0" borderId="7" xfId="0" applyFont="1" applyBorder="1"/>
    <xf numFmtId="0" fontId="16" fillId="0" borderId="2" xfId="0" applyFont="1" applyBorder="1"/>
    <xf numFmtId="0" fontId="1" fillId="0" borderId="7" xfId="0" applyFont="1" applyBorder="1"/>
    <xf numFmtId="0" fontId="6" fillId="0" borderId="7" xfId="0" applyFont="1" applyBorder="1"/>
    <xf numFmtId="164" fontId="5" fillId="0" borderId="39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16" fillId="0" borderId="8" xfId="0" applyFont="1" applyBorder="1" applyAlignment="1">
      <alignment horizontal="right" vertical="center"/>
    </xf>
    <xf numFmtId="0" fontId="30" fillId="0" borderId="0" xfId="0" applyFont="1" applyAlignment="1">
      <alignment vertical="center"/>
    </xf>
    <xf numFmtId="0" fontId="16" fillId="0" borderId="7" xfId="0" applyFont="1" applyBorder="1" applyProtection="1">
      <protection locked="0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1" fillId="0" borderId="9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9" xfId="0" applyFont="1" applyBorder="1" applyAlignment="1">
      <alignment horizontal="left" vertical="top" wrapText="1"/>
    </xf>
    <xf numFmtId="0" fontId="7" fillId="0" borderId="0" xfId="0" applyFont="1" applyAlignment="1">
      <alignment horizontal="right" vertical="center"/>
    </xf>
    <xf numFmtId="0" fontId="20" fillId="0" borderId="0" xfId="0" applyFont="1" applyAlignment="1">
      <alignment horizontal="center" vertical="center"/>
    </xf>
    <xf numFmtId="164" fontId="7" fillId="0" borderId="12" xfId="0" applyNumberFormat="1" applyFont="1" applyBorder="1" applyAlignment="1">
      <alignment horizontal="center" vertical="center"/>
    </xf>
    <xf numFmtId="44" fontId="7" fillId="0" borderId="12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6" fillId="0" borderId="23" xfId="0" applyFont="1" applyBorder="1" applyAlignment="1">
      <alignment horizontal="left" vertical="center"/>
    </xf>
    <xf numFmtId="0" fontId="26" fillId="0" borderId="24" xfId="0" applyFont="1" applyBorder="1" applyAlignment="1">
      <alignment horizontal="left" vertical="center"/>
    </xf>
    <xf numFmtId="0" fontId="26" fillId="0" borderId="25" xfId="0" applyFont="1" applyBorder="1" applyAlignment="1">
      <alignment horizontal="left" vertical="center"/>
    </xf>
    <xf numFmtId="0" fontId="9" fillId="2" borderId="3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44" fontId="28" fillId="0" borderId="37" xfId="0" applyNumberFormat="1" applyFont="1" applyBorder="1" applyAlignment="1">
      <alignment horizontal="center" vertical="center"/>
    </xf>
    <xf numFmtId="44" fontId="28" fillId="0" borderId="38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right" vertical="center"/>
    </xf>
    <xf numFmtId="164" fontId="29" fillId="0" borderId="7" xfId="0" applyNumberFormat="1" applyFont="1" applyBorder="1" applyAlignment="1">
      <alignment horizontal="center" vertical="center"/>
    </xf>
    <xf numFmtId="44" fontId="29" fillId="0" borderId="7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44" fontId="16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44" fontId="5" fillId="0" borderId="0" xfId="0" applyNumberFormat="1" applyFont="1" applyAlignment="1">
      <alignment horizontal="center" vertical="center"/>
    </xf>
    <xf numFmtId="3" fontId="6" fillId="2" borderId="0" xfId="0" applyNumberFormat="1" applyFont="1" applyFill="1" applyAlignment="1" applyProtection="1">
      <alignment horizontal="center" vertical="center"/>
      <protection locked="0"/>
    </xf>
    <xf numFmtId="0" fontId="17" fillId="3" borderId="0" xfId="0" applyFont="1" applyFill="1" applyAlignment="1">
      <alignment horizontal="left" vertical="center"/>
    </xf>
    <xf numFmtId="0" fontId="17" fillId="3" borderId="19" xfId="0" applyFont="1" applyFill="1" applyBorder="1" applyAlignment="1">
      <alignment horizontal="left" vertical="center"/>
    </xf>
    <xf numFmtId="0" fontId="17" fillId="3" borderId="28" xfId="0" applyFont="1" applyFill="1" applyBorder="1" applyAlignment="1">
      <alignment horizontal="left" vertical="center"/>
    </xf>
    <xf numFmtId="0" fontId="17" fillId="3" borderId="0" xfId="0" applyFont="1" applyFill="1" applyAlignment="1">
      <alignment horizontal="center" vertical="center"/>
    </xf>
    <xf numFmtId="0" fontId="17" fillId="3" borderId="19" xfId="0" applyFont="1" applyFill="1" applyBorder="1" applyAlignment="1">
      <alignment horizontal="center" vertical="center"/>
    </xf>
    <xf numFmtId="44" fontId="12" fillId="0" borderId="15" xfId="0" applyNumberFormat="1" applyFont="1" applyBorder="1" applyAlignment="1">
      <alignment horizontal="center" vertical="center"/>
    </xf>
    <xf numFmtId="44" fontId="12" fillId="0" borderId="20" xfId="0" applyNumberFormat="1" applyFont="1" applyBorder="1" applyAlignment="1">
      <alignment horizontal="center" vertical="center"/>
    </xf>
    <xf numFmtId="2" fontId="25" fillId="0" borderId="14" xfId="0" applyNumberFormat="1" applyFont="1" applyBorder="1" applyAlignment="1">
      <alignment horizontal="center" vertical="center" wrapText="1"/>
    </xf>
    <xf numFmtId="2" fontId="25" fillId="0" borderId="14" xfId="0" applyNumberFormat="1" applyFont="1" applyBorder="1" applyAlignment="1">
      <alignment horizontal="center" vertical="center"/>
    </xf>
    <xf numFmtId="2" fontId="25" fillId="0" borderId="18" xfId="0" applyNumberFormat="1" applyFont="1" applyBorder="1" applyAlignment="1">
      <alignment horizontal="center" vertical="center"/>
    </xf>
    <xf numFmtId="0" fontId="27" fillId="0" borderId="0" xfId="0" applyFont="1" applyAlignment="1">
      <alignment horizontal="left" vertical="top" wrapText="1"/>
    </xf>
    <xf numFmtId="49" fontId="1" fillId="0" borderId="0" xfId="0" applyNumberFormat="1" applyFont="1" applyAlignment="1">
      <alignment horizontal="left" vertical="top" wrapText="1"/>
    </xf>
    <xf numFmtId="49" fontId="6" fillId="0" borderId="0" xfId="0" applyNumberFormat="1" applyFont="1" applyAlignment="1">
      <alignment horizontal="left" vertical="top" wrapText="1"/>
    </xf>
    <xf numFmtId="0" fontId="1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2" borderId="13" xfId="0" applyFont="1" applyFill="1" applyBorder="1" applyAlignment="1" applyProtection="1">
      <alignment horizontal="left" vertical="center"/>
      <protection locked="0"/>
    </xf>
    <xf numFmtId="0" fontId="3" fillId="2" borderId="13" xfId="0" applyFont="1" applyFill="1" applyBorder="1" applyAlignment="1" applyProtection="1">
      <alignment horizontal="left" vertical="center"/>
      <protection locked="0"/>
    </xf>
    <xf numFmtId="0" fontId="1" fillId="2" borderId="13" xfId="0" applyFont="1" applyFill="1" applyBorder="1" applyAlignment="1" applyProtection="1">
      <alignment horizontal="left" vertical="center"/>
      <protection locked="0"/>
    </xf>
    <xf numFmtId="0" fontId="16" fillId="0" borderId="0" xfId="0" applyFont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14" fillId="0" borderId="32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4" fontId="7" fillId="0" borderId="15" xfId="0" applyNumberFormat="1" applyFont="1" applyBorder="1" applyAlignment="1">
      <alignment horizontal="center" vertical="center"/>
    </xf>
    <xf numFmtId="4" fontId="7" fillId="0" borderId="20" xfId="0" applyNumberFormat="1" applyFont="1" applyBorder="1" applyAlignment="1">
      <alignment horizontal="center" vertical="center"/>
    </xf>
    <xf numFmtId="0" fontId="7" fillId="0" borderId="32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12" fillId="0" borderId="32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23" fillId="0" borderId="33" xfId="0" applyFont="1" applyBorder="1" applyAlignment="1">
      <alignment horizontal="center" vertical="center"/>
    </xf>
    <xf numFmtId="4" fontId="4" fillId="0" borderId="16" xfId="0" applyNumberFormat="1" applyFont="1" applyBorder="1" applyAlignment="1">
      <alignment horizontal="center" vertical="center" wrapText="1"/>
    </xf>
    <xf numFmtId="4" fontId="6" fillId="0" borderId="16" xfId="0" applyNumberFormat="1" applyFont="1" applyBorder="1" applyAlignment="1">
      <alignment horizontal="center" vertical="center" wrapText="1"/>
    </xf>
    <xf numFmtId="4" fontId="6" fillId="0" borderId="33" xfId="0" applyNumberFormat="1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6" fillId="0" borderId="0" xfId="0" applyFont="1" applyAlignment="1" applyProtection="1">
      <alignment horizontal="center"/>
      <protection locked="0"/>
    </xf>
    <xf numFmtId="0" fontId="7" fillId="0" borderId="14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164" fontId="16" fillId="0" borderId="5" xfId="0" applyNumberFormat="1" applyFont="1" applyBorder="1" applyAlignment="1">
      <alignment horizontal="center" vertical="center"/>
    </xf>
    <xf numFmtId="164" fontId="16" fillId="0" borderId="9" xfId="0" applyNumberFormat="1" applyFont="1" applyBorder="1" applyAlignment="1">
      <alignment horizontal="center" vertical="center"/>
    </xf>
    <xf numFmtId="0" fontId="6" fillId="0" borderId="0" xfId="0" applyFont="1" applyAlignment="1" applyProtection="1">
      <alignment horizontal="left" vertical="center"/>
      <protection locked="0"/>
    </xf>
    <xf numFmtId="0" fontId="16" fillId="0" borderId="8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164" fontId="16" fillId="0" borderId="3" xfId="0" applyNumberFormat="1" applyFont="1" applyBorder="1" applyAlignment="1">
      <alignment horizontal="center" vertical="center"/>
    </xf>
    <xf numFmtId="164" fontId="16" fillId="0" borderId="8" xfId="0" applyNumberFormat="1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6" fillId="0" borderId="13" xfId="0" applyFont="1" applyBorder="1" applyAlignment="1" applyProtection="1">
      <alignment horizontal="left" vertical="center"/>
      <protection locked="0"/>
    </xf>
    <xf numFmtId="164" fontId="16" fillId="0" borderId="11" xfId="0" applyNumberFormat="1" applyFont="1" applyBorder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0" fontId="16" fillId="0" borderId="1" xfId="0" applyFont="1" applyBorder="1" applyAlignment="1" applyProtection="1">
      <alignment horizontal="center" vertical="center"/>
      <protection locked="0"/>
    </xf>
    <xf numFmtId="0" fontId="16" fillId="0" borderId="7" xfId="0" applyFont="1" applyBorder="1" applyAlignment="1" applyProtection="1">
      <alignment horizontal="center" vertical="center"/>
      <protection locked="0"/>
    </xf>
    <xf numFmtId="0" fontId="16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3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19" fillId="0" borderId="0" xfId="0" applyFont="1" applyAlignment="1">
      <alignment horizontal="center" vertical="top" wrapText="1"/>
    </xf>
    <xf numFmtId="0" fontId="19" fillId="0" borderId="29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</cellXfs>
  <cellStyles count="1">
    <cellStyle name="Standard" xfId="0" builtinId="0"/>
  </cellStyles>
  <dxfs count="64"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9" tint="0.59996337778862885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1"/>
      </font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</dxfs>
  <tableStyles count="0" defaultTableStyle="TableStyleMedium2" defaultPivotStyle="PivotStyleLight16"/>
  <colors>
    <mruColors>
      <color rgb="FF009664"/>
      <color rgb="FFB24262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Radio" checked="Checked" firstButton="1" fmlaLink="$BP$30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lockText="1" noThreeD="1"/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19050</xdr:colOff>
          <xdr:row>25</xdr:row>
          <xdr:rowOff>180975</xdr:rowOff>
        </xdr:from>
        <xdr:to>
          <xdr:col>45</xdr:col>
          <xdr:colOff>19050</xdr:colOff>
          <xdr:row>27</xdr:row>
          <xdr:rowOff>9525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17</xdr:row>
          <xdr:rowOff>19050</xdr:rowOff>
        </xdr:from>
        <xdr:to>
          <xdr:col>3</xdr:col>
          <xdr:colOff>0</xdr:colOff>
          <xdr:row>17</xdr:row>
          <xdr:rowOff>161925</xdr:rowOff>
        </xdr:to>
        <xdr:sp macro="" textlink="">
          <xdr:nvSpPr>
            <xdr:cNvPr id="2095" name="Option Button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0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18</xdr:row>
          <xdr:rowOff>9525</xdr:rowOff>
        </xdr:from>
        <xdr:to>
          <xdr:col>2</xdr:col>
          <xdr:colOff>114300</xdr:colOff>
          <xdr:row>18</xdr:row>
          <xdr:rowOff>152400</xdr:rowOff>
        </xdr:to>
        <xdr:sp macro="" textlink="">
          <xdr:nvSpPr>
            <xdr:cNvPr id="2096" name="Option Button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0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18</xdr:row>
          <xdr:rowOff>161925</xdr:rowOff>
        </xdr:from>
        <xdr:to>
          <xdr:col>2</xdr:col>
          <xdr:colOff>104775</xdr:colOff>
          <xdr:row>20</xdr:row>
          <xdr:rowOff>0</xdr:rowOff>
        </xdr:to>
        <xdr:sp macro="" textlink="">
          <xdr:nvSpPr>
            <xdr:cNvPr id="2097" name="Option Button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0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19</xdr:row>
          <xdr:rowOff>152400</xdr:rowOff>
        </xdr:from>
        <xdr:to>
          <xdr:col>2</xdr:col>
          <xdr:colOff>85725</xdr:colOff>
          <xdr:row>20</xdr:row>
          <xdr:rowOff>161925</xdr:rowOff>
        </xdr:to>
        <xdr:sp macro="" textlink="">
          <xdr:nvSpPr>
            <xdr:cNvPr id="2098" name="Option Button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0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20</xdr:row>
          <xdr:rowOff>152400</xdr:rowOff>
        </xdr:from>
        <xdr:to>
          <xdr:col>2</xdr:col>
          <xdr:colOff>76200</xdr:colOff>
          <xdr:row>22</xdr:row>
          <xdr:rowOff>0</xdr:rowOff>
        </xdr:to>
        <xdr:sp macro="" textlink="">
          <xdr:nvSpPr>
            <xdr:cNvPr id="2099" name="Option Button 51" hidden="1">
              <a:extLst>
                <a:ext uri="{63B3BB69-23CF-44E3-9099-C40C66FF867C}">
                  <a14:compatExt spid="_x0000_s2099"/>
                </a:ext>
                <a:ext uri="{FF2B5EF4-FFF2-40B4-BE49-F238E27FC236}">
                  <a16:creationId xmlns:a16="http://schemas.microsoft.com/office/drawing/2014/main" id="{00000000-0008-0000-0000-00003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21</xdr:row>
          <xdr:rowOff>171450</xdr:rowOff>
        </xdr:from>
        <xdr:to>
          <xdr:col>2</xdr:col>
          <xdr:colOff>95250</xdr:colOff>
          <xdr:row>22</xdr:row>
          <xdr:rowOff>161925</xdr:rowOff>
        </xdr:to>
        <xdr:sp macro="" textlink="">
          <xdr:nvSpPr>
            <xdr:cNvPr id="2100" name="Option Button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31</xdr:row>
          <xdr:rowOff>0</xdr:rowOff>
        </xdr:from>
        <xdr:to>
          <xdr:col>2</xdr:col>
          <xdr:colOff>95250</xdr:colOff>
          <xdr:row>32</xdr:row>
          <xdr:rowOff>13855</xdr:rowOff>
        </xdr:to>
        <xdr:sp macro="" textlink="">
          <xdr:nvSpPr>
            <xdr:cNvPr id="2101" name="Option Button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0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V54"/>
  <sheetViews>
    <sheetView showGridLines="0" tabSelected="1" view="pageLayout" zoomScale="110" zoomScaleNormal="115" zoomScalePageLayoutView="110" workbookViewId="0">
      <selection activeCell="K9" sqref="K9:AY9"/>
    </sheetView>
  </sheetViews>
  <sheetFormatPr baseColWidth="10" defaultColWidth="11.42578125" defaultRowHeight="14.25" x14ac:dyDescent="0.2"/>
  <cols>
    <col min="1" max="1" width="1.5703125" style="1" customWidth="1"/>
    <col min="2" max="52" width="1.7109375" style="1" customWidth="1"/>
    <col min="53" max="70" width="2.7109375" style="25" hidden="1" customWidth="1"/>
    <col min="71" max="72" width="11.42578125" style="25" hidden="1" customWidth="1"/>
    <col min="73" max="73" width="7.42578125" style="1" hidden="1" customWidth="1"/>
    <col min="74" max="74" width="11.42578125" style="1" hidden="1" customWidth="1"/>
    <col min="75" max="16384" width="11.42578125" style="1"/>
  </cols>
  <sheetData>
    <row r="1" spans="2:72" ht="20.25" customHeight="1" x14ac:dyDescent="0.2">
      <c r="B1" s="123" t="s">
        <v>26</v>
      </c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3"/>
    </row>
    <row r="2" spans="2:72" ht="10.5" customHeight="1" x14ac:dyDescent="0.2"/>
    <row r="3" spans="2:72" s="2" customFormat="1" ht="23.25" customHeight="1" x14ac:dyDescent="0.2">
      <c r="B3" s="124" t="s">
        <v>27</v>
      </c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4"/>
      <c r="BA3" s="25"/>
      <c r="BB3" s="33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</row>
    <row r="4" spans="2:72" ht="12" customHeight="1" x14ac:dyDescent="0.2">
      <c r="BA4" s="27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9"/>
    </row>
    <row r="5" spans="2:72" ht="15" customHeight="1" x14ac:dyDescent="0.2">
      <c r="B5" s="82" t="s">
        <v>28</v>
      </c>
      <c r="K5" s="131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29"/>
      <c r="W5" s="129"/>
      <c r="X5" s="129"/>
      <c r="Y5" s="129"/>
      <c r="Z5" s="129"/>
      <c r="AA5" s="129"/>
      <c r="AB5" s="129"/>
      <c r="AC5" s="129"/>
      <c r="AD5" s="129"/>
      <c r="AE5" s="129"/>
      <c r="AF5" s="129"/>
      <c r="AG5" s="129"/>
      <c r="AH5" s="129"/>
      <c r="AI5" s="129"/>
      <c r="AJ5" s="129"/>
      <c r="AK5" s="129"/>
      <c r="AL5" s="129"/>
      <c r="AM5" s="129"/>
      <c r="AN5" s="129"/>
      <c r="AO5" s="129"/>
      <c r="AP5" s="129"/>
      <c r="AQ5" s="129"/>
      <c r="AR5" s="129"/>
      <c r="AS5" s="129"/>
      <c r="AT5" s="129"/>
      <c r="AU5" s="129"/>
      <c r="AV5" s="129"/>
      <c r="AW5" s="129"/>
      <c r="AX5" s="129"/>
      <c r="AY5" s="129"/>
      <c r="BA5" s="30"/>
      <c r="BB5" s="157"/>
      <c r="BC5" s="157"/>
      <c r="BD5" s="157"/>
      <c r="BE5" s="157"/>
      <c r="BK5" s="25" t="s">
        <v>5</v>
      </c>
      <c r="BO5" s="109">
        <f>(IF(BP30=1,L18,0))</f>
        <v>1.2</v>
      </c>
      <c r="BP5" s="109"/>
      <c r="BQ5" s="109"/>
      <c r="BR5" s="109"/>
      <c r="BS5" s="31"/>
    </row>
    <row r="6" spans="2:72" ht="15" customHeight="1" x14ac:dyDescent="0.2">
      <c r="B6" s="127" t="s">
        <v>29</v>
      </c>
      <c r="C6" s="128"/>
      <c r="D6" s="128"/>
      <c r="E6" s="128"/>
      <c r="F6" s="128"/>
      <c r="G6" s="128"/>
      <c r="H6" s="128"/>
      <c r="I6" s="128"/>
      <c r="J6" s="128"/>
      <c r="K6" s="130"/>
      <c r="L6" s="130"/>
      <c r="M6" s="1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  <c r="AA6" s="130"/>
      <c r="AB6" s="130"/>
      <c r="AC6" s="130"/>
      <c r="AD6" s="130"/>
      <c r="AE6" s="130"/>
      <c r="AF6" s="130"/>
      <c r="AG6" s="130"/>
      <c r="AH6" s="130"/>
      <c r="AI6" s="130"/>
      <c r="AJ6" s="130"/>
      <c r="AK6" s="130"/>
      <c r="AL6" s="130"/>
      <c r="AM6" s="130"/>
      <c r="AN6" s="130"/>
      <c r="AO6" s="130"/>
      <c r="AP6" s="130"/>
      <c r="AQ6" s="130"/>
      <c r="AR6" s="130"/>
      <c r="AS6" s="130"/>
      <c r="AT6" s="130"/>
      <c r="AU6" s="130"/>
      <c r="AV6" s="130"/>
      <c r="AW6" s="130"/>
      <c r="AX6" s="130"/>
      <c r="AY6" s="130"/>
      <c r="BA6" s="30"/>
      <c r="BO6" s="109">
        <f>(IF(BP30=2,L19,0))</f>
        <v>0</v>
      </c>
      <c r="BP6" s="109"/>
      <c r="BQ6" s="109"/>
      <c r="BR6" s="109"/>
      <c r="BS6" s="31"/>
    </row>
    <row r="7" spans="2:72" ht="15" customHeight="1" x14ac:dyDescent="0.2">
      <c r="B7" s="126" t="s">
        <v>30</v>
      </c>
      <c r="C7" s="126"/>
      <c r="D7" s="126"/>
      <c r="E7" s="126"/>
      <c r="F7" s="126"/>
      <c r="G7" s="126"/>
      <c r="H7" s="126"/>
      <c r="I7" s="126"/>
      <c r="J7" s="126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29"/>
      <c r="AB7" s="129"/>
      <c r="AC7" s="129"/>
      <c r="AD7" s="129"/>
      <c r="AE7" s="129"/>
      <c r="AF7" s="129"/>
      <c r="AG7" s="129"/>
      <c r="AH7" s="129"/>
      <c r="AI7" s="129"/>
      <c r="AJ7" s="129"/>
      <c r="AK7" s="129"/>
      <c r="AL7" s="129"/>
      <c r="AM7" s="129"/>
      <c r="AN7" s="129"/>
      <c r="AO7" s="129"/>
      <c r="AP7" s="129"/>
      <c r="AQ7" s="129"/>
      <c r="AR7" s="129"/>
      <c r="AS7" s="129"/>
      <c r="AT7" s="129"/>
      <c r="AU7" s="129"/>
      <c r="AV7" s="129"/>
      <c r="AW7" s="129"/>
      <c r="AX7" s="129"/>
      <c r="AY7" s="129"/>
      <c r="BA7" s="30"/>
      <c r="BO7" s="109">
        <f>(IF(BP30=3,L20,0))</f>
        <v>0</v>
      </c>
      <c r="BP7" s="109"/>
      <c r="BQ7" s="109"/>
      <c r="BR7" s="109"/>
      <c r="BS7" s="31"/>
    </row>
    <row r="8" spans="2:72" ht="15" customHeight="1" x14ac:dyDescent="0.2">
      <c r="B8" s="127" t="s">
        <v>31</v>
      </c>
      <c r="C8" s="128"/>
      <c r="D8" s="128"/>
      <c r="E8" s="128"/>
      <c r="F8" s="128"/>
      <c r="G8" s="128"/>
      <c r="H8" s="128"/>
      <c r="I8" s="128"/>
      <c r="J8" s="128"/>
      <c r="K8" s="129"/>
      <c r="L8" s="129"/>
      <c r="M8" s="129"/>
      <c r="N8" s="129"/>
      <c r="O8" s="129"/>
      <c r="P8" s="129"/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BA8" s="30"/>
      <c r="BO8" s="109">
        <f>(IF(BP30=4,L21,0))</f>
        <v>0</v>
      </c>
      <c r="BP8" s="109"/>
      <c r="BQ8" s="109"/>
      <c r="BR8" s="109"/>
      <c r="BS8" s="31"/>
    </row>
    <row r="9" spans="2:72" ht="15" customHeight="1" x14ac:dyDescent="0.2">
      <c r="B9" s="127" t="s">
        <v>32</v>
      </c>
      <c r="C9" s="128"/>
      <c r="D9" s="128"/>
      <c r="E9" s="128"/>
      <c r="F9" s="128"/>
      <c r="G9" s="128"/>
      <c r="H9" s="128"/>
      <c r="I9" s="128"/>
      <c r="J9" s="128"/>
      <c r="K9" s="129"/>
      <c r="L9" s="129"/>
      <c r="M9" s="129"/>
      <c r="N9" s="129"/>
      <c r="O9" s="129"/>
      <c r="P9" s="129"/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BA9" s="30"/>
      <c r="BO9" s="109">
        <f>(IF(BP30=5,L22,0))</f>
        <v>0</v>
      </c>
      <c r="BP9" s="109"/>
      <c r="BQ9" s="109"/>
      <c r="BR9" s="109"/>
      <c r="BS9" s="31"/>
    </row>
    <row r="10" spans="2:72" ht="15" customHeight="1" x14ac:dyDescent="0.2">
      <c r="B10" s="127" t="s">
        <v>33</v>
      </c>
      <c r="C10" s="128"/>
      <c r="D10" s="128"/>
      <c r="E10" s="128"/>
      <c r="F10" s="128"/>
      <c r="G10" s="128"/>
      <c r="H10" s="128"/>
      <c r="I10" s="128"/>
      <c r="J10" s="128"/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BA10" s="30"/>
      <c r="BO10" s="109">
        <f>(IF(BP30=6,L23,0))</f>
        <v>0</v>
      </c>
      <c r="BP10" s="109"/>
      <c r="BQ10" s="109"/>
      <c r="BR10" s="109"/>
      <c r="BS10" s="31"/>
    </row>
    <row r="11" spans="2:72" ht="15" customHeight="1" x14ac:dyDescent="0.2">
      <c r="B11" s="127" t="s">
        <v>0</v>
      </c>
      <c r="C11" s="128"/>
      <c r="D11" s="128"/>
      <c r="E11" s="128"/>
      <c r="F11" s="128"/>
      <c r="G11" s="128"/>
      <c r="H11" s="128"/>
      <c r="I11" s="128"/>
      <c r="J11" s="128"/>
      <c r="K11" s="129"/>
      <c r="L11" s="129"/>
      <c r="M11" s="129"/>
      <c r="N11" s="129"/>
      <c r="O11" s="129"/>
      <c r="P11" s="129"/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BA11" s="32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4"/>
    </row>
    <row r="12" spans="2:72" ht="17.25" customHeight="1" thickBot="1" x14ac:dyDescent="0.25">
      <c r="B12" s="42"/>
      <c r="C12" s="4"/>
      <c r="D12" s="42"/>
      <c r="E12" s="42"/>
      <c r="F12" s="42"/>
      <c r="G12" s="42"/>
      <c r="H12" s="42"/>
      <c r="I12" s="42"/>
      <c r="J12" s="42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</row>
    <row r="13" spans="2:72" ht="19.5" x14ac:dyDescent="0.2">
      <c r="B13" s="97" t="s">
        <v>48</v>
      </c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8"/>
      <c r="AV13" s="98"/>
      <c r="AW13" s="98"/>
      <c r="AX13" s="98"/>
      <c r="AY13" s="99"/>
      <c r="AZ13" s="15"/>
    </row>
    <row r="14" spans="2:72" ht="6" customHeight="1" x14ac:dyDescent="0.2">
      <c r="B14" s="59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58"/>
      <c r="AZ14" s="3"/>
    </row>
    <row r="15" spans="2:72" s="3" customFormat="1" ht="12.75" x14ac:dyDescent="0.2">
      <c r="B15" s="145" t="s">
        <v>34</v>
      </c>
      <c r="C15" s="146"/>
      <c r="D15" s="146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46"/>
      <c r="Q15" s="146"/>
      <c r="R15" s="146"/>
      <c r="S15" s="147"/>
      <c r="T15" s="148"/>
      <c r="U15" s="148"/>
      <c r="V15" s="148"/>
      <c r="W15" s="148"/>
      <c r="X15" s="148"/>
      <c r="Y15" s="148"/>
      <c r="Z15" s="148"/>
      <c r="AA15" s="148"/>
      <c r="AB15" s="148"/>
      <c r="AC15" s="148"/>
      <c r="AD15" s="148"/>
      <c r="AE15" s="148"/>
      <c r="AF15" s="148"/>
      <c r="AG15" s="148"/>
      <c r="AH15" s="148"/>
      <c r="AI15" s="148"/>
      <c r="AJ15" s="148"/>
      <c r="AK15" s="148"/>
      <c r="AL15" s="148"/>
      <c r="AM15" s="148"/>
      <c r="AN15" s="148"/>
      <c r="AO15" s="148"/>
      <c r="AP15" s="148"/>
      <c r="AQ15" s="148"/>
      <c r="AR15" s="148"/>
      <c r="AS15" s="148"/>
      <c r="AT15" s="148"/>
      <c r="AU15" s="148"/>
      <c r="AV15" s="148"/>
      <c r="AW15" s="148"/>
      <c r="AX15" s="148"/>
      <c r="AY15" s="149"/>
      <c r="AZ15" s="16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</row>
    <row r="16" spans="2:72" s="3" customFormat="1" ht="45.75" customHeight="1" x14ac:dyDescent="0.2">
      <c r="B16" s="138" t="s">
        <v>47</v>
      </c>
      <c r="C16" s="139"/>
      <c r="D16" s="139"/>
      <c r="E16" s="139"/>
      <c r="F16" s="139"/>
      <c r="G16" s="139"/>
      <c r="H16" s="139"/>
      <c r="I16" s="139"/>
      <c r="J16" s="139"/>
      <c r="K16" s="139"/>
      <c r="L16" s="139"/>
      <c r="M16" s="139"/>
      <c r="N16" s="139"/>
      <c r="O16" s="139"/>
      <c r="P16" s="139"/>
      <c r="Q16" s="139"/>
      <c r="R16" s="139"/>
      <c r="S16" s="140"/>
      <c r="T16" s="150"/>
      <c r="U16" s="151"/>
      <c r="V16" s="151"/>
      <c r="W16" s="151"/>
      <c r="X16" s="151"/>
      <c r="Y16" s="151"/>
      <c r="Z16" s="151"/>
      <c r="AA16" s="151"/>
      <c r="AB16" s="151"/>
      <c r="AC16" s="151"/>
      <c r="AD16" s="151"/>
      <c r="AE16" s="151"/>
      <c r="AF16" s="151"/>
      <c r="AG16" s="151"/>
      <c r="AH16" s="151"/>
      <c r="AI16" s="151"/>
      <c r="AJ16" s="151"/>
      <c r="AK16" s="151"/>
      <c r="AL16" s="151"/>
      <c r="AM16" s="151"/>
      <c r="AN16" s="151"/>
      <c r="AO16" s="151"/>
      <c r="AP16" s="151"/>
      <c r="AQ16" s="151"/>
      <c r="AR16" s="151"/>
      <c r="AS16" s="151"/>
      <c r="AT16" s="151"/>
      <c r="AU16" s="151"/>
      <c r="AV16" s="151"/>
      <c r="AW16" s="151"/>
      <c r="AX16" s="151"/>
      <c r="AY16" s="152"/>
      <c r="AZ16" s="17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</row>
    <row r="17" spans="2:74" s="4" customFormat="1" ht="15" customHeight="1" x14ac:dyDescent="0.25">
      <c r="B17" s="143" t="s">
        <v>35</v>
      </c>
      <c r="C17" s="144"/>
      <c r="D17" s="144"/>
      <c r="E17" s="144"/>
      <c r="F17" s="144"/>
      <c r="G17" s="144"/>
      <c r="H17" s="144"/>
      <c r="I17" s="144"/>
      <c r="J17" s="144"/>
      <c r="K17" s="144"/>
      <c r="L17" s="141" t="s">
        <v>36</v>
      </c>
      <c r="M17" s="141"/>
      <c r="N17" s="141"/>
      <c r="O17" s="141"/>
      <c r="P17" s="141"/>
      <c r="Q17" s="141"/>
      <c r="R17" s="141"/>
      <c r="S17" s="142"/>
      <c r="T17" s="158"/>
      <c r="U17" s="158"/>
      <c r="V17" s="158"/>
      <c r="W17" s="158"/>
      <c r="X17" s="158"/>
      <c r="Y17" s="158"/>
      <c r="Z17" s="159"/>
      <c r="AA17" s="153"/>
      <c r="AB17" s="154"/>
      <c r="AC17" s="154"/>
      <c r="AD17" s="154"/>
      <c r="AE17" s="154"/>
      <c r="AF17" s="154"/>
      <c r="AG17" s="154"/>
      <c r="AH17" s="154"/>
      <c r="AI17" s="154"/>
      <c r="AJ17" s="154"/>
      <c r="AK17" s="154"/>
      <c r="AL17" s="154"/>
      <c r="AM17" s="154"/>
      <c r="AN17" s="154"/>
      <c r="AO17" s="154"/>
      <c r="AP17" s="154"/>
      <c r="AQ17" s="154"/>
      <c r="AR17" s="154"/>
      <c r="AS17" s="154"/>
      <c r="AT17" s="154"/>
      <c r="AU17" s="154"/>
      <c r="AV17" s="154"/>
      <c r="AW17" s="154"/>
      <c r="AX17" s="154"/>
      <c r="AY17" s="60"/>
      <c r="AZ17" s="5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35"/>
      <c r="BT17" s="18"/>
    </row>
    <row r="18" spans="2:74" s="4" customFormat="1" ht="13.5" customHeight="1" x14ac:dyDescent="0.25">
      <c r="B18" s="134"/>
      <c r="C18" s="135"/>
      <c r="D18" s="136" t="s">
        <v>1</v>
      </c>
      <c r="E18" s="136"/>
      <c r="F18" s="136"/>
      <c r="G18" s="136"/>
      <c r="H18" s="136"/>
      <c r="I18" s="136"/>
      <c r="J18" s="136"/>
      <c r="K18" s="137"/>
      <c r="L18" s="118">
        <v>1.2</v>
      </c>
      <c r="M18" s="118"/>
      <c r="N18" s="118"/>
      <c r="O18" s="118"/>
      <c r="P18" s="118"/>
      <c r="Q18" s="118"/>
      <c r="R18" s="118"/>
      <c r="S18" s="119"/>
      <c r="T18" s="120">
        <v>0</v>
      </c>
      <c r="U18" s="121"/>
      <c r="V18" s="121"/>
      <c r="W18" s="121"/>
      <c r="X18" s="121"/>
      <c r="Y18" s="121"/>
      <c r="Z18" s="122"/>
      <c r="AA18" s="155"/>
      <c r="AB18" s="156"/>
      <c r="AC18" s="156"/>
      <c r="AD18" s="156"/>
      <c r="AE18" s="156"/>
      <c r="AF18" s="156"/>
      <c r="AG18" s="156"/>
      <c r="AH18" s="156"/>
      <c r="AI18" s="156"/>
      <c r="AJ18" s="156"/>
      <c r="AK18" s="156"/>
      <c r="AL18" s="156"/>
      <c r="AM18" s="156"/>
      <c r="AN18" s="156"/>
      <c r="AO18" s="156"/>
      <c r="AP18" s="156"/>
      <c r="AQ18" s="156"/>
      <c r="AR18" s="156"/>
      <c r="AS18" s="156"/>
      <c r="AT18" s="156"/>
      <c r="AU18" s="156"/>
      <c r="AV18" s="156"/>
      <c r="AW18" s="156"/>
      <c r="AX18" s="156"/>
      <c r="AY18" s="60"/>
      <c r="AZ18" s="5"/>
      <c r="BA18" s="18"/>
      <c r="BB18" s="167">
        <f>(IF(BP30=1,P27*BO5,0))</f>
        <v>0</v>
      </c>
      <c r="BC18" s="168"/>
      <c r="BD18" s="168"/>
      <c r="BE18" s="168"/>
      <c r="BF18" s="168"/>
      <c r="BG18" s="36"/>
      <c r="BH18" s="36"/>
      <c r="BI18" s="36"/>
      <c r="BJ18" s="36"/>
      <c r="BK18" s="36"/>
      <c r="BL18" s="36"/>
      <c r="BM18" s="36"/>
      <c r="BN18" s="84" t="s">
        <v>19</v>
      </c>
      <c r="BO18" s="165">
        <f>(IF(BP30=1,101,0))</f>
        <v>101</v>
      </c>
      <c r="BP18" s="165"/>
      <c r="BQ18" s="165"/>
      <c r="BR18" s="166"/>
      <c r="BS18" s="44" t="s">
        <v>6</v>
      </c>
      <c r="BT18" s="36"/>
      <c r="BU18" s="44" t="s">
        <v>16</v>
      </c>
      <c r="BV18" s="45"/>
    </row>
    <row r="19" spans="2:74" s="4" customFormat="1" ht="13.5" customHeight="1" x14ac:dyDescent="0.25">
      <c r="B19" s="134"/>
      <c r="C19" s="135"/>
      <c r="D19" s="136" t="s">
        <v>7</v>
      </c>
      <c r="E19" s="136"/>
      <c r="F19" s="136"/>
      <c r="G19" s="136"/>
      <c r="H19" s="136"/>
      <c r="I19" s="136"/>
      <c r="J19" s="136"/>
      <c r="K19" s="137"/>
      <c r="L19" s="118">
        <v>0.85</v>
      </c>
      <c r="M19" s="118"/>
      <c r="N19" s="118"/>
      <c r="O19" s="118"/>
      <c r="P19" s="118"/>
      <c r="Q19" s="118"/>
      <c r="R19" s="118"/>
      <c r="S19" s="119"/>
      <c r="T19" s="121"/>
      <c r="U19" s="121"/>
      <c r="V19" s="121"/>
      <c r="W19" s="121"/>
      <c r="X19" s="121"/>
      <c r="Y19" s="121"/>
      <c r="Z19" s="122"/>
      <c r="AB19" s="169" t="s">
        <v>18</v>
      </c>
      <c r="AC19" s="169"/>
      <c r="AD19" s="169"/>
      <c r="AE19" s="169"/>
      <c r="AF19" s="169"/>
      <c r="AG19" s="169"/>
      <c r="AH19" s="169"/>
      <c r="AI19" s="169"/>
      <c r="AJ19" s="169"/>
      <c r="AK19" s="169"/>
      <c r="AL19" s="169"/>
      <c r="AM19" s="169"/>
      <c r="AN19" s="169"/>
      <c r="AO19" s="169"/>
      <c r="AP19" s="169"/>
      <c r="AQ19" s="169"/>
      <c r="AR19" s="169"/>
      <c r="AS19" s="169"/>
      <c r="AT19" s="169"/>
      <c r="AU19" s="169"/>
      <c r="AV19" s="169"/>
      <c r="AW19" s="169"/>
      <c r="AX19" s="5"/>
      <c r="AY19" s="60"/>
      <c r="AZ19" s="5"/>
      <c r="BA19" s="18"/>
      <c r="BB19" s="171">
        <f>(IF(BP30=2,P27*BO6,0))</f>
        <v>0</v>
      </c>
      <c r="BC19" s="172"/>
      <c r="BD19" s="172"/>
      <c r="BE19" s="172"/>
      <c r="BF19" s="172"/>
      <c r="BG19" s="18"/>
      <c r="BH19" s="18"/>
      <c r="BI19" s="18"/>
      <c r="BJ19" s="18"/>
      <c r="BK19" s="18"/>
      <c r="BL19" s="18"/>
      <c r="BM19" s="18"/>
      <c r="BN19" s="84" t="s">
        <v>20</v>
      </c>
      <c r="BO19" s="132">
        <f>(IF(BP30=2,501,0))</f>
        <v>0</v>
      </c>
      <c r="BP19" s="132"/>
      <c r="BQ19" s="132"/>
      <c r="BR19" s="133"/>
      <c r="BS19" s="46"/>
      <c r="BT19" s="18"/>
      <c r="BU19" s="55" t="b">
        <v>0</v>
      </c>
      <c r="BV19" s="49">
        <f>(IF(BU19,1,0))</f>
        <v>0</v>
      </c>
    </row>
    <row r="20" spans="2:74" s="4" customFormat="1" ht="13.5" customHeight="1" x14ac:dyDescent="0.25">
      <c r="B20" s="134"/>
      <c r="C20" s="135"/>
      <c r="D20" s="136" t="s">
        <v>8</v>
      </c>
      <c r="E20" s="136"/>
      <c r="F20" s="136"/>
      <c r="G20" s="136"/>
      <c r="H20" s="136"/>
      <c r="I20" s="136"/>
      <c r="J20" s="136"/>
      <c r="K20" s="137"/>
      <c r="L20" s="118">
        <v>0.8</v>
      </c>
      <c r="M20" s="118"/>
      <c r="N20" s="118"/>
      <c r="O20" s="118"/>
      <c r="P20" s="118"/>
      <c r="Q20" s="118"/>
      <c r="R20" s="118"/>
      <c r="S20" s="119"/>
      <c r="T20" s="121"/>
      <c r="U20" s="121"/>
      <c r="V20" s="121"/>
      <c r="W20" s="121"/>
      <c r="X20" s="121"/>
      <c r="Y20" s="121"/>
      <c r="Z20" s="122"/>
      <c r="AA20" s="5"/>
      <c r="AB20" s="5"/>
      <c r="AC20" s="5"/>
      <c r="AD20" s="5"/>
      <c r="AE20" s="5"/>
      <c r="AF20" s="5"/>
      <c r="AG20" s="5"/>
      <c r="AH20" s="164" t="s">
        <v>17</v>
      </c>
      <c r="AI20" s="164"/>
      <c r="AJ20" s="164"/>
      <c r="AK20" s="164"/>
      <c r="AL20" s="164"/>
      <c r="AM20" s="164"/>
      <c r="AN20" s="164"/>
      <c r="AO20" s="164"/>
      <c r="AP20" s="164"/>
      <c r="AQ20" s="164"/>
      <c r="AR20" s="164"/>
      <c r="AS20" s="164"/>
      <c r="AT20" s="164"/>
      <c r="AU20" s="164"/>
      <c r="AV20" s="164"/>
      <c r="AW20" s="164"/>
      <c r="AX20" s="5"/>
      <c r="AY20" s="60"/>
      <c r="AZ20" s="5"/>
      <c r="BA20" s="18"/>
      <c r="BB20" s="171">
        <f>(IF(BP30=3,P27*BO7,0))</f>
        <v>0</v>
      </c>
      <c r="BC20" s="172"/>
      <c r="BD20" s="172"/>
      <c r="BE20" s="172"/>
      <c r="BF20" s="172"/>
      <c r="BG20" s="18"/>
      <c r="BH20" s="18"/>
      <c r="BI20" s="18"/>
      <c r="BJ20" s="18"/>
      <c r="BK20" s="18"/>
      <c r="BL20" s="18"/>
      <c r="BM20" s="18"/>
      <c r="BN20" s="84" t="s">
        <v>21</v>
      </c>
      <c r="BO20" s="132">
        <f>(IF(BP30=3,1001,0))</f>
        <v>0</v>
      </c>
      <c r="BP20" s="132"/>
      <c r="BQ20" s="132"/>
      <c r="BR20" s="133"/>
      <c r="BS20" s="47" t="s">
        <v>17</v>
      </c>
      <c r="BT20" s="18"/>
      <c r="BU20" s="55" t="b">
        <v>0</v>
      </c>
      <c r="BV20" s="49">
        <f>(IF(BU20,1,0))</f>
        <v>0</v>
      </c>
    </row>
    <row r="21" spans="2:74" s="4" customFormat="1" ht="13.5" customHeight="1" x14ac:dyDescent="0.25">
      <c r="B21" s="134"/>
      <c r="C21" s="135"/>
      <c r="D21" s="136" t="s">
        <v>9</v>
      </c>
      <c r="E21" s="136"/>
      <c r="F21" s="136"/>
      <c r="G21" s="136"/>
      <c r="H21" s="136"/>
      <c r="I21" s="136"/>
      <c r="J21" s="136"/>
      <c r="K21" s="137"/>
      <c r="L21" s="118">
        <v>0.75</v>
      </c>
      <c r="M21" s="118"/>
      <c r="N21" s="118"/>
      <c r="O21" s="118"/>
      <c r="P21" s="118"/>
      <c r="Q21" s="118"/>
      <c r="R21" s="118"/>
      <c r="S21" s="119"/>
      <c r="T21" s="121"/>
      <c r="U21" s="121"/>
      <c r="V21" s="121"/>
      <c r="W21" s="121"/>
      <c r="X21" s="121"/>
      <c r="Y21" s="121"/>
      <c r="Z21" s="122"/>
      <c r="AA21" s="5"/>
      <c r="AB21" s="5"/>
      <c r="AC21" s="5"/>
      <c r="AD21" s="5"/>
      <c r="AE21" s="5"/>
      <c r="AF21" s="5"/>
      <c r="AG21" s="5"/>
      <c r="AH21" s="164" t="s">
        <v>17</v>
      </c>
      <c r="AI21" s="164"/>
      <c r="AJ21" s="164"/>
      <c r="AK21" s="164"/>
      <c r="AL21" s="164"/>
      <c r="AM21" s="164"/>
      <c r="AN21" s="164"/>
      <c r="AO21" s="164"/>
      <c r="AP21" s="164"/>
      <c r="AQ21" s="164"/>
      <c r="AR21" s="164"/>
      <c r="AS21" s="164"/>
      <c r="AT21" s="164"/>
      <c r="AU21" s="164"/>
      <c r="AV21" s="164"/>
      <c r="AW21" s="164"/>
      <c r="AX21" s="5"/>
      <c r="AY21" s="60"/>
      <c r="AZ21" s="5"/>
      <c r="BA21" s="18"/>
      <c r="BB21" s="171">
        <f>(IF(BP30=4,P27*BO8,0))</f>
        <v>0</v>
      </c>
      <c r="BC21" s="172"/>
      <c r="BD21" s="172"/>
      <c r="BE21" s="172"/>
      <c r="BF21" s="172"/>
      <c r="BG21" s="18"/>
      <c r="BH21" s="18"/>
      <c r="BI21" s="18"/>
      <c r="BJ21" s="18"/>
      <c r="BK21" s="18"/>
      <c r="BL21" s="18"/>
      <c r="BM21" s="18"/>
      <c r="BN21" s="84" t="s">
        <v>22</v>
      </c>
      <c r="BO21" s="132">
        <f>(IF(BP30=4,5001,0))</f>
        <v>0</v>
      </c>
      <c r="BP21" s="132"/>
      <c r="BQ21" s="132"/>
      <c r="BR21" s="133"/>
      <c r="BS21" s="48" t="s">
        <v>15</v>
      </c>
      <c r="BT21" s="37"/>
      <c r="BU21" s="55" t="b">
        <v>0</v>
      </c>
      <c r="BV21" s="49">
        <f>IF(BU21,1,0)</f>
        <v>0</v>
      </c>
    </row>
    <row r="22" spans="2:74" s="4" customFormat="1" ht="13.5" customHeight="1" x14ac:dyDescent="0.25">
      <c r="B22" s="134"/>
      <c r="C22" s="135"/>
      <c r="D22" s="182" t="s">
        <v>10</v>
      </c>
      <c r="E22" s="182"/>
      <c r="F22" s="182"/>
      <c r="G22" s="182"/>
      <c r="H22" s="182"/>
      <c r="I22" s="182"/>
      <c r="J22" s="182"/>
      <c r="K22" s="183"/>
      <c r="L22" s="118">
        <v>0.7</v>
      </c>
      <c r="M22" s="118"/>
      <c r="N22" s="118"/>
      <c r="O22" s="118"/>
      <c r="P22" s="118"/>
      <c r="Q22" s="118"/>
      <c r="R22" s="118"/>
      <c r="S22" s="119"/>
      <c r="T22" s="121"/>
      <c r="U22" s="121"/>
      <c r="V22" s="121"/>
      <c r="W22" s="121"/>
      <c r="X22" s="121"/>
      <c r="Y22" s="121"/>
      <c r="Z22" s="122"/>
      <c r="AA22" s="5"/>
      <c r="AB22" s="5"/>
      <c r="AC22" s="5"/>
      <c r="AD22" s="5"/>
      <c r="AE22" s="5"/>
      <c r="AF22" s="5"/>
      <c r="AG22" s="5"/>
      <c r="AH22" s="164"/>
      <c r="AI22" s="164"/>
      <c r="AJ22" s="164"/>
      <c r="AK22" s="164"/>
      <c r="AL22" s="164"/>
      <c r="AM22" s="164"/>
      <c r="AN22" s="164"/>
      <c r="AO22" s="164"/>
      <c r="AP22" s="164"/>
      <c r="AQ22" s="164"/>
      <c r="AR22" s="164"/>
      <c r="AS22" s="164"/>
      <c r="AT22" s="164"/>
      <c r="AU22" s="164"/>
      <c r="AV22" s="164"/>
      <c r="AW22" s="164"/>
      <c r="AX22" s="5"/>
      <c r="AY22" s="60"/>
      <c r="AZ22" s="5"/>
      <c r="BA22" s="18"/>
      <c r="BB22" s="171">
        <f>(IF(BP30=5,P27*BO9,0))</f>
        <v>0</v>
      </c>
      <c r="BC22" s="172"/>
      <c r="BD22" s="172"/>
      <c r="BE22" s="172"/>
      <c r="BF22" s="172"/>
      <c r="BG22" s="18"/>
      <c r="BH22" s="18"/>
      <c r="BI22" s="18"/>
      <c r="BJ22" s="18"/>
      <c r="BK22" s="18"/>
      <c r="BL22" s="18"/>
      <c r="BM22" s="18"/>
      <c r="BN22" s="84" t="s">
        <v>23</v>
      </c>
      <c r="BO22" s="132">
        <f>(IF(BP30=5,10001,0))</f>
        <v>0</v>
      </c>
      <c r="BP22" s="132"/>
      <c r="BQ22" s="132"/>
      <c r="BR22" s="133"/>
      <c r="BS22" s="35"/>
      <c r="BT22" s="18"/>
      <c r="BU22" s="56" t="b">
        <v>0</v>
      </c>
      <c r="BV22" s="50">
        <f>IF(BU22,1,0)</f>
        <v>0</v>
      </c>
    </row>
    <row r="23" spans="2:74" s="4" customFormat="1" ht="13.5" customHeight="1" x14ac:dyDescent="0.25">
      <c r="B23" s="134"/>
      <c r="C23" s="135"/>
      <c r="D23" s="136" t="s">
        <v>2</v>
      </c>
      <c r="E23" s="136"/>
      <c r="F23" s="136"/>
      <c r="G23" s="136"/>
      <c r="H23" s="136"/>
      <c r="I23" s="136"/>
      <c r="J23" s="136"/>
      <c r="K23" s="137"/>
      <c r="L23" s="118">
        <v>0.35</v>
      </c>
      <c r="M23" s="118"/>
      <c r="N23" s="118"/>
      <c r="O23" s="118"/>
      <c r="P23" s="118"/>
      <c r="Q23" s="118"/>
      <c r="R23" s="118"/>
      <c r="S23" s="119"/>
      <c r="T23" s="121"/>
      <c r="U23" s="121"/>
      <c r="V23" s="121"/>
      <c r="W23" s="121"/>
      <c r="X23" s="121"/>
      <c r="Y23" s="121"/>
      <c r="Z23" s="122"/>
      <c r="AA23" s="5"/>
      <c r="AB23" s="5"/>
      <c r="AC23" s="5"/>
      <c r="AD23" s="5"/>
      <c r="AE23" s="5"/>
      <c r="AF23" s="5"/>
      <c r="AG23" s="5"/>
      <c r="AH23" s="170"/>
      <c r="AI23" s="170"/>
      <c r="AJ23" s="170"/>
      <c r="AK23" s="170"/>
      <c r="AL23" s="170"/>
      <c r="AM23" s="170"/>
      <c r="AN23" s="170"/>
      <c r="AO23" s="170"/>
      <c r="AP23" s="170"/>
      <c r="AQ23" s="170"/>
      <c r="AR23" s="170"/>
      <c r="AS23" s="170"/>
      <c r="AT23" s="170"/>
      <c r="AU23" s="170"/>
      <c r="AV23" s="170"/>
      <c r="AW23" s="170"/>
      <c r="AX23" s="7"/>
      <c r="AY23" s="61"/>
      <c r="AZ23" s="5"/>
      <c r="BA23" s="18"/>
      <c r="BB23" s="162">
        <f>(IF(BP30=6,P27*BO10,0))</f>
        <v>0</v>
      </c>
      <c r="BC23" s="163"/>
      <c r="BD23" s="163"/>
      <c r="BE23" s="163"/>
      <c r="BF23" s="163"/>
      <c r="BG23" s="37"/>
      <c r="BH23" s="37"/>
      <c r="BI23" s="37"/>
      <c r="BJ23" s="37"/>
      <c r="BK23" s="37"/>
      <c r="BL23" s="37"/>
      <c r="BM23" s="37"/>
      <c r="BN23" s="84" t="s">
        <v>24</v>
      </c>
      <c r="BO23" s="160">
        <f>(IF(BP30=6,90001,0))</f>
        <v>0</v>
      </c>
      <c r="BP23" s="160"/>
      <c r="BQ23" s="160"/>
      <c r="BR23" s="161"/>
      <c r="BS23" s="18"/>
      <c r="BT23" s="18"/>
    </row>
    <row r="24" spans="2:74" ht="10.5" customHeight="1" x14ac:dyDescent="0.2">
      <c r="B24" s="59"/>
      <c r="C24" s="117" t="s">
        <v>14</v>
      </c>
      <c r="D24" s="117"/>
      <c r="E24" s="117"/>
      <c r="F24" s="117"/>
      <c r="G24" s="117"/>
      <c r="H24" s="117"/>
      <c r="I24" s="117"/>
      <c r="J24" s="117"/>
      <c r="K24" s="117" t="s">
        <v>14</v>
      </c>
      <c r="L24" s="117"/>
      <c r="M24" s="117"/>
      <c r="N24" s="117"/>
      <c r="O24" s="117"/>
      <c r="P24" s="117"/>
      <c r="Q24" s="117"/>
      <c r="R24" s="117"/>
      <c r="S24" s="117" t="s">
        <v>14</v>
      </c>
      <c r="T24" s="117"/>
      <c r="U24" s="117"/>
      <c r="V24" s="117"/>
      <c r="W24" s="117"/>
      <c r="X24" s="117"/>
      <c r="Y24" s="117"/>
      <c r="Z24" s="117"/>
      <c r="AA24" s="117" t="s">
        <v>14</v>
      </c>
      <c r="AB24" s="117"/>
      <c r="AC24" s="117"/>
      <c r="AD24" s="117"/>
      <c r="AE24" s="117"/>
      <c r="AF24" s="117"/>
      <c r="AG24" s="117"/>
      <c r="AH24" s="116"/>
      <c r="AJ24" s="116" t="s">
        <v>14</v>
      </c>
      <c r="AK24" s="116"/>
      <c r="AL24" s="116"/>
      <c r="AM24" s="116"/>
      <c r="AN24" s="116"/>
      <c r="AO24" s="116"/>
      <c r="AP24" s="116"/>
      <c r="AQ24" s="116"/>
      <c r="AR24" s="113" t="s">
        <v>14</v>
      </c>
      <c r="AS24" s="114"/>
      <c r="AT24" s="114"/>
      <c r="AU24" s="114"/>
      <c r="AV24" s="114"/>
      <c r="AW24" s="114"/>
      <c r="AX24" s="114"/>
      <c r="AY24" s="115"/>
      <c r="AZ24" s="3"/>
    </row>
    <row r="25" spans="2:74" s="4" customFormat="1" ht="15" customHeight="1" x14ac:dyDescent="0.25">
      <c r="B25" s="57"/>
      <c r="O25" s="178" t="s">
        <v>37</v>
      </c>
      <c r="P25" s="179"/>
      <c r="Q25" s="179"/>
      <c r="R25" s="179"/>
      <c r="S25" s="179"/>
      <c r="T25" s="179"/>
      <c r="U25" s="179"/>
      <c r="V25" s="179"/>
      <c r="W25" s="5"/>
      <c r="Y25" s="177"/>
      <c r="Z25" s="177"/>
      <c r="AA25" s="177"/>
      <c r="AB25" s="177"/>
      <c r="AC25" s="177"/>
      <c r="AD25" s="177"/>
      <c r="AF25" s="178" t="s">
        <v>38</v>
      </c>
      <c r="AG25" s="179"/>
      <c r="AH25" s="179"/>
      <c r="AI25" s="179"/>
      <c r="AJ25" s="179"/>
      <c r="AK25" s="179"/>
      <c r="AL25" s="179"/>
      <c r="AM25" s="179"/>
      <c r="AN25" s="179"/>
      <c r="AP25" s="180" t="s">
        <v>39</v>
      </c>
      <c r="AQ25" s="180"/>
      <c r="AR25" s="180"/>
      <c r="AS25" s="180"/>
      <c r="AT25" s="180"/>
      <c r="AU25" s="180"/>
      <c r="AV25" s="180"/>
      <c r="AW25" s="180"/>
      <c r="AX25" s="180"/>
      <c r="AY25" s="181"/>
      <c r="AZ25" s="5"/>
      <c r="BA25" s="18"/>
      <c r="BB25" s="18"/>
      <c r="BC25" s="3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</row>
    <row r="26" spans="2:74" s="4" customFormat="1" ht="15" customHeight="1" x14ac:dyDescent="0.25">
      <c r="B26" s="57"/>
      <c r="O26" s="179"/>
      <c r="P26" s="179"/>
      <c r="Q26" s="179"/>
      <c r="R26" s="179"/>
      <c r="S26" s="179"/>
      <c r="T26" s="179"/>
      <c r="U26" s="179"/>
      <c r="V26" s="179"/>
      <c r="W26" s="5"/>
      <c r="Y26" s="177"/>
      <c r="Z26" s="177"/>
      <c r="AA26" s="177"/>
      <c r="AB26" s="177"/>
      <c r="AC26" s="177"/>
      <c r="AD26" s="177"/>
      <c r="AF26" s="179"/>
      <c r="AG26" s="179"/>
      <c r="AH26" s="179"/>
      <c r="AI26" s="179"/>
      <c r="AJ26" s="179"/>
      <c r="AK26" s="179"/>
      <c r="AL26" s="179"/>
      <c r="AM26" s="179"/>
      <c r="AN26" s="179"/>
      <c r="AP26" s="180"/>
      <c r="AQ26" s="180"/>
      <c r="AR26" s="180"/>
      <c r="AS26" s="180"/>
      <c r="AT26" s="180"/>
      <c r="AU26" s="180"/>
      <c r="AV26" s="180"/>
      <c r="AW26" s="180"/>
      <c r="AX26" s="180"/>
      <c r="AY26" s="181"/>
      <c r="AZ26" s="5"/>
      <c r="BA26" s="18"/>
      <c r="BB26" s="173" t="b">
        <v>0</v>
      </c>
      <c r="BC26" s="174"/>
      <c r="BD26" s="174"/>
      <c r="BE26" s="174"/>
      <c r="BF26" s="39" t="s">
        <v>4</v>
      </c>
      <c r="BG26" s="40"/>
      <c r="BH26" s="40"/>
      <c r="BI26" s="40"/>
      <c r="BJ26" s="175">
        <f>IF(BB26,420,0)</f>
        <v>0</v>
      </c>
      <c r="BK26" s="176"/>
      <c r="BL26" s="51">
        <f>IF(BB26,1,0)</f>
        <v>0</v>
      </c>
      <c r="BM26" s="18"/>
      <c r="BN26" s="18"/>
      <c r="BO26" s="18"/>
      <c r="BP26" s="18"/>
      <c r="BQ26" s="18"/>
      <c r="BR26" s="18"/>
      <c r="BS26" s="18"/>
      <c r="BT26" s="18"/>
    </row>
    <row r="27" spans="2:74" s="4" customFormat="1" ht="15" customHeight="1" x14ac:dyDescent="0.25">
      <c r="B27" s="62"/>
      <c r="C27" s="19"/>
      <c r="G27" s="107" t="s">
        <v>14</v>
      </c>
      <c r="H27" s="107"/>
      <c r="I27" s="107"/>
      <c r="J27" s="107"/>
      <c r="K27" s="107"/>
      <c r="L27" s="107"/>
      <c r="M27" s="107"/>
      <c r="N27" s="107"/>
      <c r="O27" s="83"/>
      <c r="P27" s="112"/>
      <c r="Q27" s="112"/>
      <c r="R27" s="112"/>
      <c r="S27" s="112"/>
      <c r="T27" s="112"/>
      <c r="U27" s="112"/>
      <c r="V27" s="82"/>
      <c r="X27" s="96"/>
      <c r="Y27" s="96"/>
      <c r="Z27" s="96"/>
      <c r="AA27" s="96"/>
      <c r="AE27" s="20" t="s">
        <v>11</v>
      </c>
      <c r="AF27" s="110">
        <f>((BB18+BB19+BB20+BB21+BB22+BB23)+BJ26)</f>
        <v>0</v>
      </c>
      <c r="AG27" s="111"/>
      <c r="AH27" s="111"/>
      <c r="AI27" s="111"/>
      <c r="AJ27" s="111"/>
      <c r="AK27" s="111"/>
      <c r="AL27" s="111"/>
      <c r="AM27" s="111"/>
      <c r="AN27" s="111"/>
      <c r="AR27" s="6"/>
      <c r="AS27" s="6"/>
      <c r="AT27" s="85" t="s">
        <v>40</v>
      </c>
      <c r="AU27" s="18"/>
      <c r="AV27" s="18"/>
      <c r="AW27" s="18"/>
      <c r="AX27" s="18"/>
      <c r="AY27" s="60"/>
      <c r="AZ27" s="5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</row>
    <row r="28" spans="2:74" s="4" customFormat="1" ht="3.75" customHeight="1" thickBot="1" x14ac:dyDescent="0.3">
      <c r="B28" s="63"/>
      <c r="C28" s="64"/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5"/>
      <c r="O28" s="66"/>
      <c r="P28" s="66"/>
      <c r="Q28" s="66"/>
      <c r="R28" s="66"/>
      <c r="S28" s="66"/>
      <c r="T28" s="66"/>
      <c r="U28" s="65"/>
      <c r="V28" s="67"/>
      <c r="W28" s="67"/>
      <c r="X28" s="67"/>
      <c r="Y28" s="67"/>
      <c r="Z28" s="67"/>
      <c r="AA28" s="67"/>
      <c r="AB28" s="67"/>
      <c r="AC28" s="65"/>
      <c r="AD28" s="67"/>
      <c r="AE28" s="67"/>
      <c r="AF28" s="67"/>
      <c r="AG28" s="67"/>
      <c r="AH28" s="67"/>
      <c r="AI28" s="67"/>
      <c r="AJ28" s="67"/>
      <c r="AK28" s="67"/>
      <c r="AL28" s="67"/>
      <c r="AM28" s="65"/>
      <c r="AN28" s="65"/>
      <c r="AO28" s="65"/>
      <c r="AP28" s="65"/>
      <c r="AQ28" s="65"/>
      <c r="AR28" s="65"/>
      <c r="AS28" s="65"/>
      <c r="AT28" s="65"/>
      <c r="AU28" s="65"/>
      <c r="AV28" s="65"/>
      <c r="AW28" s="65"/>
      <c r="AX28" s="65"/>
      <c r="AY28" s="68"/>
      <c r="AZ28" s="5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</row>
    <row r="29" spans="2:74" ht="18.75" customHeight="1" thickBot="1" x14ac:dyDescent="0.25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</row>
    <row r="30" spans="2:74" ht="23.25" customHeight="1" x14ac:dyDescent="0.2">
      <c r="B30" s="97" t="s">
        <v>49</v>
      </c>
      <c r="C30" s="98"/>
      <c r="D30" s="98"/>
      <c r="E30" s="98"/>
      <c r="F30" s="98"/>
      <c r="G30" s="98"/>
      <c r="H30" s="98"/>
      <c r="I30" s="98"/>
      <c r="J30" s="98"/>
      <c r="K30" s="98"/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8"/>
      <c r="W30" s="98"/>
      <c r="X30" s="98"/>
      <c r="Y30" s="98"/>
      <c r="Z30" s="98"/>
      <c r="AA30" s="98"/>
      <c r="AB30" s="98"/>
      <c r="AC30" s="98"/>
      <c r="AD30" s="98"/>
      <c r="AE30" s="98"/>
      <c r="AF30" s="98"/>
      <c r="AG30" s="98"/>
      <c r="AH30" s="98"/>
      <c r="AI30" s="98"/>
      <c r="AJ30" s="98"/>
      <c r="AK30" s="98"/>
      <c r="AL30" s="98"/>
      <c r="AM30" s="98"/>
      <c r="AN30" s="98"/>
      <c r="AO30" s="98"/>
      <c r="AP30" s="98"/>
      <c r="AQ30" s="98"/>
      <c r="AR30" s="98"/>
      <c r="AS30" s="98"/>
      <c r="AT30" s="98"/>
      <c r="AU30" s="98"/>
      <c r="AV30" s="98"/>
      <c r="AW30" s="98"/>
      <c r="AX30" s="98"/>
      <c r="AY30" s="99"/>
      <c r="BB30" s="75"/>
      <c r="BC30" s="76" t="s">
        <v>25</v>
      </c>
      <c r="BD30" s="76"/>
      <c r="BE30" s="76"/>
      <c r="BF30" s="76"/>
      <c r="BG30" s="76"/>
      <c r="BH30" s="76"/>
      <c r="BI30" s="76"/>
      <c r="BJ30" s="76"/>
      <c r="BK30" s="76"/>
      <c r="BL30" s="76"/>
      <c r="BM30" s="76"/>
      <c r="BN30" s="76"/>
      <c r="BO30" s="76"/>
      <c r="BP30" s="86">
        <v>1</v>
      </c>
      <c r="BQ30" s="77"/>
    </row>
    <row r="31" spans="2:74" ht="13.5" customHeight="1" x14ac:dyDescent="0.2">
      <c r="B31" s="69" t="s">
        <v>50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Y31" s="70"/>
    </row>
    <row r="32" spans="2:74" ht="11.25" customHeight="1" x14ac:dyDescent="0.2">
      <c r="B32" s="100"/>
      <c r="C32" s="101"/>
      <c r="D32" s="78" t="s">
        <v>49</v>
      </c>
      <c r="E32" s="79"/>
      <c r="F32" s="79"/>
      <c r="G32" s="79"/>
      <c r="H32" s="79"/>
      <c r="I32" s="79"/>
      <c r="J32" s="79"/>
      <c r="K32" s="79"/>
      <c r="L32" s="102">
        <v>60</v>
      </c>
      <c r="M32" s="102"/>
      <c r="N32" s="102"/>
      <c r="O32" s="102"/>
      <c r="P32" s="102"/>
      <c r="Q32" s="102"/>
      <c r="R32" s="102"/>
      <c r="S32" s="103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/>
      <c r="AG32" s="104" t="s">
        <v>41</v>
      </c>
      <c r="AH32" s="104"/>
      <c r="AI32" s="104"/>
      <c r="AJ32" s="104"/>
      <c r="AK32" s="104"/>
      <c r="AL32" s="104"/>
      <c r="AM32" s="104"/>
      <c r="AN32" s="104"/>
      <c r="AO32" s="104"/>
      <c r="AP32" s="105">
        <f>IF(BP30=7,60,0)</f>
        <v>0</v>
      </c>
      <c r="AQ32" s="106"/>
      <c r="AR32" s="106"/>
      <c r="AS32" s="106"/>
      <c r="AT32" s="106"/>
      <c r="AU32" s="106"/>
      <c r="AV32" s="106"/>
      <c r="AW32" s="106"/>
      <c r="AX32" s="106"/>
      <c r="AY32" s="80"/>
    </row>
    <row r="33" spans="2:72" ht="11.25" customHeight="1" x14ac:dyDescent="0.2">
      <c r="B33" s="59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Y33" s="70"/>
    </row>
    <row r="34" spans="2:72" ht="11.25" customHeight="1" x14ac:dyDescent="0.2">
      <c r="B34" s="59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Y34" s="70"/>
    </row>
    <row r="35" spans="2:72" ht="11.25" customHeight="1" thickBot="1" x14ac:dyDescent="0.25">
      <c r="B35" s="71"/>
      <c r="C35" s="72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3"/>
      <c r="AW35" s="73"/>
      <c r="AX35" s="73"/>
      <c r="AY35" s="74"/>
    </row>
    <row r="36" spans="2:72" ht="11.25" customHeight="1" x14ac:dyDescent="0.2"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</row>
    <row r="37" spans="2:72" ht="11.25" customHeight="1" x14ac:dyDescent="0.2"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</row>
    <row r="38" spans="2:72" ht="11.25" customHeight="1" x14ac:dyDescent="0.2"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</row>
    <row r="39" spans="2:72" ht="7.5" customHeight="1" x14ac:dyDescent="0.2"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108" t="s">
        <v>13</v>
      </c>
      <c r="V39" s="108"/>
      <c r="W39" s="108"/>
      <c r="X39" s="108"/>
      <c r="Y39" s="108"/>
      <c r="Z39" s="108"/>
      <c r="AA39" s="108"/>
      <c r="AB39" s="108"/>
      <c r="AC39" s="108"/>
      <c r="AD39" s="108"/>
      <c r="AE39" s="108"/>
      <c r="AF39" s="108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</row>
    <row r="40" spans="2:72" s="8" customFormat="1" ht="19.5" customHeight="1" thickBot="1" x14ac:dyDescent="0.25"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93" t="s">
        <v>12</v>
      </c>
      <c r="X40" s="93"/>
      <c r="Y40" s="93"/>
      <c r="Z40" s="93"/>
      <c r="AA40" s="93"/>
      <c r="AB40" s="93"/>
      <c r="AC40" s="93"/>
      <c r="AD40" s="21"/>
      <c r="AE40" s="21"/>
      <c r="AF40" s="21"/>
      <c r="AG40" s="92" t="s">
        <v>42</v>
      </c>
      <c r="AH40" s="92"/>
      <c r="AI40" s="92"/>
      <c r="AJ40" s="92"/>
      <c r="AK40" s="92"/>
      <c r="AL40" s="92"/>
      <c r="AM40" s="92"/>
      <c r="AN40" s="92"/>
      <c r="AO40" s="92"/>
      <c r="AP40" s="94">
        <f>AF27+AP32</f>
        <v>0</v>
      </c>
      <c r="AQ40" s="95"/>
      <c r="AR40" s="95"/>
      <c r="AS40" s="95"/>
      <c r="AT40" s="95"/>
      <c r="AU40" s="95"/>
      <c r="AV40" s="95"/>
      <c r="AW40" s="95"/>
      <c r="AX40" s="95"/>
      <c r="AY40" s="95"/>
      <c r="AZ40" s="3"/>
      <c r="BA40" s="41"/>
      <c r="BB40" s="41"/>
      <c r="BC40" s="41"/>
      <c r="BD40" s="41"/>
      <c r="BE40" s="41"/>
      <c r="BF40" s="41"/>
      <c r="BG40" s="41"/>
      <c r="BH40" s="41"/>
      <c r="BI40" s="41"/>
      <c r="BJ40" s="41"/>
      <c r="BK40" s="41"/>
      <c r="BL40" s="41"/>
      <c r="BM40" s="41"/>
      <c r="BN40" s="41"/>
      <c r="BO40" s="41"/>
      <c r="BP40" s="41"/>
      <c r="BQ40" s="41"/>
      <c r="BR40" s="41"/>
      <c r="BS40" s="41"/>
      <c r="BT40" s="41"/>
    </row>
    <row r="41" spans="2:72" s="8" customFormat="1" ht="19.5" customHeight="1" thickTop="1" x14ac:dyDescent="0.25"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93"/>
      <c r="X41" s="93"/>
      <c r="Y41" s="93"/>
      <c r="Z41" s="93"/>
      <c r="AA41" s="93"/>
      <c r="AB41" s="93"/>
      <c r="AC41" s="93"/>
      <c r="AD41" s="21"/>
      <c r="AE41" s="21"/>
      <c r="AF41" s="21"/>
      <c r="AG41" s="52"/>
      <c r="AH41" s="52"/>
      <c r="AI41" s="52"/>
      <c r="AJ41" s="52"/>
      <c r="AK41" s="52"/>
      <c r="AL41" s="52"/>
      <c r="AM41" s="52"/>
      <c r="AN41" s="52"/>
      <c r="AO41" s="52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41"/>
      <c r="BB41" s="41"/>
      <c r="BC41" s="41"/>
      <c r="BD41" s="41"/>
      <c r="BE41" s="41"/>
      <c r="BF41" s="41"/>
      <c r="BG41" s="41"/>
      <c r="BH41" s="41"/>
      <c r="BI41" s="41"/>
      <c r="BJ41" s="41"/>
      <c r="BK41" s="41"/>
      <c r="BL41" s="41"/>
      <c r="BM41" s="41"/>
      <c r="BN41" s="41"/>
      <c r="BO41" s="41"/>
      <c r="BP41" s="41"/>
      <c r="BQ41" s="41"/>
      <c r="BR41" s="41"/>
      <c r="BS41" s="41"/>
      <c r="BT41" s="41"/>
    </row>
    <row r="42" spans="2:72" s="8" customFormat="1" ht="19.5" customHeight="1" x14ac:dyDescent="0.25"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93"/>
      <c r="X42" s="93"/>
      <c r="Y42" s="93"/>
      <c r="Z42" s="93"/>
      <c r="AA42" s="93"/>
      <c r="AB42" s="93"/>
      <c r="AC42" s="93"/>
      <c r="AD42" s="21"/>
      <c r="AE42" s="21"/>
      <c r="AF42" s="21"/>
      <c r="AG42" s="52"/>
      <c r="AH42" s="52"/>
      <c r="AI42" s="52"/>
      <c r="AJ42" s="52"/>
      <c r="AK42" s="52"/>
      <c r="AL42" s="52"/>
      <c r="AM42" s="52"/>
      <c r="AN42" s="52"/>
      <c r="AO42" s="52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41"/>
      <c r="BB42" s="41"/>
      <c r="BC42" s="41"/>
      <c r="BD42" s="41"/>
      <c r="BE42" s="41"/>
      <c r="BF42" s="41"/>
      <c r="BG42" s="41"/>
      <c r="BH42" s="41"/>
      <c r="BI42" s="41"/>
      <c r="BJ42" s="41"/>
      <c r="BK42" s="41"/>
      <c r="BL42" s="41"/>
      <c r="BM42" s="41"/>
      <c r="BN42" s="41"/>
      <c r="BO42" s="41"/>
      <c r="BP42" s="41"/>
      <c r="BQ42" s="41"/>
      <c r="BR42" s="41"/>
      <c r="BS42" s="41"/>
      <c r="BT42" s="41"/>
    </row>
    <row r="43" spans="2:72" s="10" customFormat="1" ht="3.75" customHeight="1" x14ac:dyDescent="0.25"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</row>
    <row r="44" spans="2:72" s="10" customFormat="1" ht="15.75" x14ac:dyDescent="0.25">
      <c r="B44" s="23" t="s">
        <v>43</v>
      </c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</row>
    <row r="45" spans="2:72" s="10" customFormat="1" ht="4.5" customHeight="1" x14ac:dyDescent="0.25">
      <c r="AZ45" s="12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</row>
    <row r="46" spans="2:72" s="54" customFormat="1" ht="15" customHeight="1" x14ac:dyDescent="0.2">
      <c r="B46" s="89" t="s">
        <v>44</v>
      </c>
      <c r="C46" s="90"/>
      <c r="D46" s="90"/>
      <c r="E46" s="90"/>
      <c r="F46" s="90"/>
      <c r="G46" s="90"/>
      <c r="H46" s="90"/>
      <c r="I46" s="90"/>
      <c r="J46" s="90"/>
      <c r="K46" s="90"/>
      <c r="L46" s="90"/>
      <c r="M46" s="91" t="s">
        <v>3</v>
      </c>
      <c r="N46" s="91"/>
      <c r="O46" s="91"/>
      <c r="P46" s="91"/>
      <c r="Q46" s="91"/>
      <c r="R46" s="91"/>
      <c r="S46" s="91"/>
      <c r="T46" s="91"/>
      <c r="U46" s="91"/>
      <c r="V46" s="91"/>
      <c r="W46" s="91"/>
      <c r="X46" s="91"/>
      <c r="Y46" s="91"/>
      <c r="Z46" s="91"/>
      <c r="AA46" s="91"/>
      <c r="AB46" s="91"/>
      <c r="AC46" s="91"/>
      <c r="AD46" s="91"/>
      <c r="AE46" s="91"/>
      <c r="AF46" s="91"/>
      <c r="AG46" s="91"/>
      <c r="AH46" s="91"/>
      <c r="AI46" s="91"/>
      <c r="AJ46" s="91"/>
      <c r="AK46" s="91"/>
      <c r="AL46" s="91"/>
      <c r="AM46" s="91"/>
      <c r="AN46" s="91"/>
      <c r="AO46" s="91"/>
      <c r="AP46" s="91"/>
      <c r="AQ46" s="91"/>
      <c r="AR46" s="91"/>
      <c r="AS46" s="91"/>
      <c r="AT46" s="91"/>
      <c r="AU46" s="91"/>
      <c r="AV46" s="91"/>
      <c r="AW46" s="91"/>
      <c r="AX46" s="91"/>
      <c r="AY46" s="91"/>
    </row>
    <row r="47" spans="2:72" s="10" customFormat="1" ht="3" customHeight="1" x14ac:dyDescent="0.25"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</row>
    <row r="48" spans="2:72" s="53" customFormat="1" ht="12.75" x14ac:dyDescent="0.2">
      <c r="B48" s="87" t="s">
        <v>45</v>
      </c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7" t="s">
        <v>46</v>
      </c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</row>
    <row r="49" spans="2:72" s="3" customFormat="1" ht="15" x14ac:dyDescent="0.2"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BA49" s="25"/>
      <c r="BB49" s="25"/>
      <c r="BC49" s="25"/>
      <c r="BD49" s="25"/>
      <c r="BE49" s="25"/>
      <c r="BF49" s="25"/>
      <c r="BG49" s="25"/>
      <c r="BH49" s="25"/>
      <c r="BI49" s="25"/>
      <c r="BJ49" s="25"/>
      <c r="BK49" s="25"/>
      <c r="BL49" s="25"/>
      <c r="BM49" s="25"/>
      <c r="BN49" s="25"/>
      <c r="BO49" s="25"/>
      <c r="BP49" s="25"/>
      <c r="BQ49" s="25"/>
      <c r="BR49" s="25"/>
      <c r="BS49" s="25"/>
      <c r="BT49" s="25"/>
    </row>
    <row r="50" spans="2:72" s="3" customFormat="1" ht="12.75" x14ac:dyDescent="0.2">
      <c r="BA50" s="25"/>
      <c r="BB50" s="25"/>
      <c r="BC50" s="25"/>
      <c r="BD50" s="25"/>
      <c r="BE50" s="25"/>
      <c r="BF50" s="25"/>
      <c r="BG50" s="25"/>
      <c r="BH50" s="25"/>
      <c r="BI50" s="25"/>
      <c r="BJ50" s="25"/>
      <c r="BK50" s="25"/>
      <c r="BL50" s="25"/>
      <c r="BM50" s="25"/>
      <c r="BN50" s="25"/>
      <c r="BO50" s="25"/>
      <c r="BP50" s="25"/>
      <c r="BQ50" s="25"/>
      <c r="BR50" s="25"/>
      <c r="BS50" s="25"/>
      <c r="BT50" s="25"/>
    </row>
    <row r="51" spans="2:72" s="3" customFormat="1" ht="12.75" x14ac:dyDescent="0.2">
      <c r="BA51" s="25"/>
      <c r="BB51" s="25"/>
      <c r="BC51" s="25"/>
      <c r="BD51" s="25"/>
      <c r="BE51" s="25"/>
      <c r="BF51" s="25"/>
      <c r="BG51" s="25"/>
      <c r="BH51" s="25"/>
      <c r="BI51" s="25"/>
      <c r="BJ51" s="25"/>
      <c r="BK51" s="25"/>
      <c r="BL51" s="25"/>
      <c r="BM51" s="25"/>
      <c r="BN51" s="25"/>
      <c r="BO51" s="25"/>
      <c r="BP51" s="25"/>
      <c r="BQ51" s="25"/>
      <c r="BR51" s="25"/>
      <c r="BS51" s="25"/>
      <c r="BT51" s="25"/>
    </row>
    <row r="52" spans="2:72" s="3" customFormat="1" ht="12.75" x14ac:dyDescent="0.2">
      <c r="BA52" s="25"/>
      <c r="BB52" s="25"/>
      <c r="BC52" s="25"/>
      <c r="BD52" s="25"/>
      <c r="BE52" s="25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  <c r="BS52" s="25"/>
      <c r="BT52" s="25"/>
    </row>
    <row r="53" spans="2:72" s="3" customFormat="1" ht="12.75" x14ac:dyDescent="0.2">
      <c r="BA53" s="25"/>
      <c r="BB53" s="25"/>
      <c r="BC53" s="25"/>
      <c r="BD53" s="25"/>
      <c r="BE53" s="25"/>
      <c r="BF53" s="25"/>
      <c r="BG53" s="25"/>
      <c r="BH53" s="25"/>
      <c r="BI53" s="25"/>
      <c r="BJ53" s="25"/>
      <c r="BK53" s="25"/>
      <c r="BL53" s="25"/>
      <c r="BM53" s="25"/>
      <c r="BN53" s="25"/>
      <c r="BO53" s="25"/>
      <c r="BP53" s="25"/>
      <c r="BQ53" s="25"/>
      <c r="BR53" s="25"/>
      <c r="BS53" s="25"/>
      <c r="BT53" s="25"/>
    </row>
    <row r="54" spans="2:72" s="3" customFormat="1" ht="12.75" x14ac:dyDescent="0.2">
      <c r="BA54" s="25"/>
      <c r="BB54" s="25"/>
      <c r="BC54" s="25"/>
      <c r="BD54" s="25"/>
      <c r="BE54" s="25"/>
      <c r="BF54" s="25"/>
      <c r="BG54" s="25"/>
      <c r="BH54" s="25"/>
      <c r="BI54" s="25"/>
      <c r="BJ54" s="25"/>
      <c r="BK54" s="25"/>
      <c r="BL54" s="25"/>
      <c r="BM54" s="25"/>
      <c r="BN54" s="25"/>
      <c r="BO54" s="25"/>
      <c r="BP54" s="25"/>
      <c r="BQ54" s="25"/>
      <c r="BR54" s="25"/>
      <c r="BS54" s="25"/>
      <c r="BT54" s="25"/>
    </row>
  </sheetData>
  <sheetProtection algorithmName="SHA-512" hashValue="n5nK9ewaQ8SGr6riG33FdBI1RNGhITPcmI5lsyaJqIX8erttHw55XUcXTKs7lSi2h9xFUmVjikmmhTYd7iPdzg==" saltValue="qCnXQIziOGsdp9GCkr8gcA==" spinCount="100000" sheet="1" selectLockedCells="1"/>
  <mergeCells count="97">
    <mergeCell ref="BB26:BE26"/>
    <mergeCell ref="BJ26:BK26"/>
    <mergeCell ref="Y25:AD26"/>
    <mergeCell ref="BB22:BF22"/>
    <mergeCell ref="S24:Z24"/>
    <mergeCell ref="AH22:AW22"/>
    <mergeCell ref="O25:V26"/>
    <mergeCell ref="AP25:AY26"/>
    <mergeCell ref="AF25:AN26"/>
    <mergeCell ref="K24:R24"/>
    <mergeCell ref="D23:K23"/>
    <mergeCell ref="D22:K22"/>
    <mergeCell ref="BB5:BE5"/>
    <mergeCell ref="T17:Z17"/>
    <mergeCell ref="BO23:BR23"/>
    <mergeCell ref="BB23:BF23"/>
    <mergeCell ref="BO21:BR21"/>
    <mergeCell ref="BO22:BR22"/>
    <mergeCell ref="AH21:AW21"/>
    <mergeCell ref="BO18:BR18"/>
    <mergeCell ref="BB18:BF18"/>
    <mergeCell ref="BO20:BR20"/>
    <mergeCell ref="AB19:AW19"/>
    <mergeCell ref="AH23:AW23"/>
    <mergeCell ref="AH20:AW20"/>
    <mergeCell ref="BB21:BF21"/>
    <mergeCell ref="BB20:BF20"/>
    <mergeCell ref="BB19:BF19"/>
    <mergeCell ref="B9:J9"/>
    <mergeCell ref="B10:J10"/>
    <mergeCell ref="B11:J11"/>
    <mergeCell ref="B13:AY13"/>
    <mergeCell ref="K11:AY11"/>
    <mergeCell ref="K10:AY10"/>
    <mergeCell ref="K9:AY9"/>
    <mergeCell ref="B16:S16"/>
    <mergeCell ref="L17:S17"/>
    <mergeCell ref="B17:K17"/>
    <mergeCell ref="B15:S15"/>
    <mergeCell ref="T15:AY15"/>
    <mergeCell ref="T16:AY16"/>
    <mergeCell ref="AA17:AX18"/>
    <mergeCell ref="L18:S18"/>
    <mergeCell ref="B18:C18"/>
    <mergeCell ref="D18:K18"/>
    <mergeCell ref="BO19:BR19"/>
    <mergeCell ref="C24:J24"/>
    <mergeCell ref="B23:C23"/>
    <mergeCell ref="B22:C22"/>
    <mergeCell ref="B21:C21"/>
    <mergeCell ref="D21:K21"/>
    <mergeCell ref="L21:S21"/>
    <mergeCell ref="L22:S22"/>
    <mergeCell ref="L23:S23"/>
    <mergeCell ref="B20:C20"/>
    <mergeCell ref="B19:C19"/>
    <mergeCell ref="D20:K20"/>
    <mergeCell ref="D19:K19"/>
    <mergeCell ref="B1:AY1"/>
    <mergeCell ref="B3:AY3"/>
    <mergeCell ref="B7:J7"/>
    <mergeCell ref="B6:J6"/>
    <mergeCell ref="B8:J8"/>
    <mergeCell ref="K8:AY8"/>
    <mergeCell ref="K7:AY7"/>
    <mergeCell ref="K6:AY6"/>
    <mergeCell ref="K5:AY5"/>
    <mergeCell ref="U39:AF39"/>
    <mergeCell ref="BO5:BR5"/>
    <mergeCell ref="BO6:BR6"/>
    <mergeCell ref="BO7:BR7"/>
    <mergeCell ref="BO8:BR8"/>
    <mergeCell ref="BO9:BR9"/>
    <mergeCell ref="AF27:AN27"/>
    <mergeCell ref="P27:U27"/>
    <mergeCell ref="AR24:AY24"/>
    <mergeCell ref="AJ24:AQ24"/>
    <mergeCell ref="AA24:AH24"/>
    <mergeCell ref="L20:S20"/>
    <mergeCell ref="L19:S19"/>
    <mergeCell ref="T18:Z23"/>
    <mergeCell ref="BO10:BR10"/>
    <mergeCell ref="X27:Y27"/>
    <mergeCell ref="Z27:AA27"/>
    <mergeCell ref="B30:AY30"/>
    <mergeCell ref="B32:C32"/>
    <mergeCell ref="L32:S32"/>
    <mergeCell ref="AG32:AO32"/>
    <mergeCell ref="AP32:AX32"/>
    <mergeCell ref="G27:N27"/>
    <mergeCell ref="B48:L48"/>
    <mergeCell ref="M48:AY48"/>
    <mergeCell ref="B46:L46"/>
    <mergeCell ref="M46:AY46"/>
    <mergeCell ref="AG40:AO40"/>
    <mergeCell ref="W40:AC42"/>
    <mergeCell ref="AP40:AY40"/>
  </mergeCells>
  <conditionalFormatting sqref="C24">
    <cfRule type="expression" dxfId="63" priority="258">
      <formula>$P$27=0</formula>
    </cfRule>
    <cfRule type="expression" dxfId="62" priority="259">
      <formula>$P$27&lt;50</formula>
    </cfRule>
    <cfRule type="expression" dxfId="61" priority="260">
      <formula>$P$27&lt;$BO$18</formula>
    </cfRule>
    <cfRule type="expression" dxfId="60" priority="261">
      <formula>$BP$30=6</formula>
    </cfRule>
    <cfRule type="expression" dxfId="59" priority="262">
      <formula>$BP$30=5</formula>
    </cfRule>
    <cfRule type="expression" dxfId="58" priority="263">
      <formula>$BP$30=4</formula>
    </cfRule>
    <cfRule type="expression" dxfId="57" priority="264">
      <formula>$BP$30=3</formula>
    </cfRule>
    <cfRule type="expression" dxfId="56" priority="265">
      <formula>$BP$30=2</formula>
    </cfRule>
  </conditionalFormatting>
  <conditionalFormatting sqref="G27">
    <cfRule type="expression" dxfId="55" priority="16">
      <formula>$P$27&gt;49</formula>
    </cfRule>
    <cfRule type="expression" dxfId="54" priority="17">
      <formula>$BB$26</formula>
    </cfRule>
  </conditionalFormatting>
  <conditionalFormatting sqref="K24">
    <cfRule type="expression" dxfId="53" priority="266">
      <formula>$P$27=0</formula>
    </cfRule>
    <cfRule type="expression" dxfId="52" priority="267">
      <formula>$BP$30=6</formula>
    </cfRule>
    <cfRule type="expression" dxfId="51" priority="268">
      <formula>$BP$30=5</formula>
    </cfRule>
    <cfRule type="expression" dxfId="50" priority="269">
      <formula>$BP$30=4</formula>
    </cfRule>
    <cfRule type="expression" dxfId="49" priority="270">
      <formula>$BP$30=3</formula>
    </cfRule>
    <cfRule type="expression" dxfId="48" priority="271">
      <formula>$BP$30=1</formula>
    </cfRule>
    <cfRule type="expression" dxfId="47" priority="272">
      <formula>$P$27&lt;101</formula>
    </cfRule>
    <cfRule type="expression" dxfId="46" priority="273">
      <formula>$P$27&lt;$BO$19</formula>
    </cfRule>
  </conditionalFormatting>
  <conditionalFormatting sqref="S24">
    <cfRule type="expression" dxfId="45" priority="274">
      <formula>$P$27=0</formula>
    </cfRule>
    <cfRule type="expression" dxfId="44" priority="275">
      <formula>$BP$30=6</formula>
    </cfRule>
    <cfRule type="expression" dxfId="43" priority="276">
      <formula>$BP$30=5</formula>
    </cfRule>
    <cfRule type="expression" dxfId="42" priority="277">
      <formula>$BP$30=4</formula>
    </cfRule>
    <cfRule type="expression" dxfId="41" priority="278">
      <formula>$BP$30=2</formula>
    </cfRule>
    <cfRule type="expression" dxfId="40" priority="279">
      <formula>$BP$30=1</formula>
    </cfRule>
    <cfRule type="expression" dxfId="39" priority="280">
      <formula>$P$27&lt;501</formula>
    </cfRule>
    <cfRule type="expression" dxfId="38" priority="281">
      <formula>$P$27&lt;$BO$20</formula>
    </cfRule>
  </conditionalFormatting>
  <conditionalFormatting sqref="U39:AF39">
    <cfRule type="expression" dxfId="37" priority="14">
      <formula>#REF!=1</formula>
    </cfRule>
    <cfRule type="expression" dxfId="36" priority="15">
      <formula>#REF!&gt;1</formula>
    </cfRule>
  </conditionalFormatting>
  <conditionalFormatting sqref="W40:W42">
    <cfRule type="expression" dxfId="35" priority="308">
      <formula>#REF!&gt;3</formula>
    </cfRule>
  </conditionalFormatting>
  <conditionalFormatting sqref="Z27:AA27">
    <cfRule type="expression" dxfId="34" priority="6">
      <formula>($BV$19+$BV$20+$BV$21+$BV$22)&gt;0</formula>
    </cfRule>
  </conditionalFormatting>
  <conditionalFormatting sqref="AA24">
    <cfRule type="expression" dxfId="33" priority="282">
      <formula>$P$27=0</formula>
    </cfRule>
    <cfRule type="expression" dxfId="32" priority="283">
      <formula>$BP$30=6</formula>
    </cfRule>
    <cfRule type="expression" dxfId="31" priority="284">
      <formula>$BP$30=5</formula>
    </cfRule>
    <cfRule type="expression" dxfId="30" priority="285">
      <formula>$BP$30=3</formula>
    </cfRule>
    <cfRule type="expression" dxfId="29" priority="286">
      <formula>$BP$30=2</formula>
    </cfRule>
    <cfRule type="expression" dxfId="28" priority="287">
      <formula>$BP$30=1</formula>
    </cfRule>
    <cfRule type="expression" dxfId="27" priority="288">
      <formula>$P$27&lt;1001</formula>
    </cfRule>
    <cfRule type="expression" dxfId="26" priority="289">
      <formula>$P$27&lt;$BO$21</formula>
    </cfRule>
  </conditionalFormatting>
  <conditionalFormatting sqref="AB19">
    <cfRule type="expression" dxfId="25" priority="10">
      <formula>($BV$19+$BV$20+$BV$21+$BV$22)&gt;0</formula>
    </cfRule>
  </conditionalFormatting>
  <conditionalFormatting sqref="AB19:AW19">
    <cfRule type="expression" dxfId="24" priority="2">
      <formula>$BL$26=1</formula>
    </cfRule>
  </conditionalFormatting>
  <conditionalFormatting sqref="AH20">
    <cfRule type="expression" dxfId="23" priority="11">
      <formula>$BV$19=1</formula>
    </cfRule>
  </conditionalFormatting>
  <conditionalFormatting sqref="AH21">
    <cfRule type="expression" dxfId="22" priority="9">
      <formula>$BV$20=1</formula>
    </cfRule>
  </conditionalFormatting>
  <conditionalFormatting sqref="AH22">
    <cfRule type="expression" dxfId="21" priority="8">
      <formula>$BV$21=1</formula>
    </cfRule>
  </conditionalFormatting>
  <conditionalFormatting sqref="AH23">
    <cfRule type="expression" dxfId="20" priority="7">
      <formula>$BV$22=1</formula>
    </cfRule>
  </conditionalFormatting>
  <conditionalFormatting sqref="AH20:AW20">
    <cfRule type="expression" dxfId="19" priority="5">
      <formula>$BV$19=0</formula>
    </cfRule>
  </conditionalFormatting>
  <conditionalFormatting sqref="AH21:AW21">
    <cfRule type="expression" dxfId="18" priority="4">
      <formula>$BV$20=0</formula>
    </cfRule>
  </conditionalFormatting>
  <conditionalFormatting sqref="AH23:AW23">
    <cfRule type="expression" dxfId="17" priority="3">
      <formula>$BV$22=0</formula>
    </cfRule>
  </conditionalFormatting>
  <conditionalFormatting sqref="AJ24">
    <cfRule type="expression" dxfId="16" priority="290">
      <formula>$P$27=0</formula>
    </cfRule>
    <cfRule type="expression" dxfId="15" priority="291">
      <formula>$BP$30=6</formula>
    </cfRule>
    <cfRule type="expression" dxfId="14" priority="292">
      <formula>$BP$30=4</formula>
    </cfRule>
    <cfRule type="expression" dxfId="13" priority="293">
      <formula>$BP$30=3</formula>
    </cfRule>
    <cfRule type="expression" dxfId="12" priority="294">
      <formula>$BP$30=2</formula>
    </cfRule>
    <cfRule type="expression" dxfId="11" priority="295">
      <formula>$BP$30=1</formula>
    </cfRule>
    <cfRule type="expression" dxfId="10" priority="296">
      <formula>$P$27&lt;5001</formula>
    </cfRule>
    <cfRule type="expression" dxfId="9" priority="297">
      <formula>$P$27&lt;$BO$22</formula>
    </cfRule>
  </conditionalFormatting>
  <conditionalFormatting sqref="AP40:AY40">
    <cfRule type="expression" dxfId="8" priority="1">
      <formula>$AP$40&gt;0</formula>
    </cfRule>
  </conditionalFormatting>
  <conditionalFormatting sqref="AR24">
    <cfRule type="expression" dxfId="7" priority="298">
      <formula>$P$27=0</formula>
    </cfRule>
    <cfRule type="expression" dxfId="6" priority="299">
      <formula>$BP$30=5</formula>
    </cfRule>
    <cfRule type="expression" dxfId="5" priority="300">
      <formula>$BP$30=4</formula>
    </cfRule>
    <cfRule type="expression" dxfId="4" priority="301">
      <formula>$BP$30=3</formula>
    </cfRule>
    <cfRule type="expression" dxfId="3" priority="302">
      <formula>$BP$30=2</formula>
    </cfRule>
    <cfRule type="expression" dxfId="2" priority="303">
      <formula>$BP$30=1</formula>
    </cfRule>
    <cfRule type="expression" dxfId="1" priority="304">
      <formula>$P$27&lt;10001</formula>
    </cfRule>
    <cfRule type="expression" dxfId="0" priority="305">
      <formula>$P$27&lt;$BO$23</formula>
    </cfRule>
  </conditionalFormatting>
  <dataValidations count="1">
    <dataValidation type="list" allowBlank="1" showInputMessage="1" showErrorMessage="1" sqref="AH20:AH23" xr:uid="{00000000-0002-0000-0000-000000000000}">
      <formula1>$BS$20:$BS$21</formula1>
    </dataValidation>
  </dataValidations>
  <pageMargins left="0.55118110236220474" right="0.55118110236220474" top="1.3541666666666667" bottom="0.74803149606299213" header="0.35433070866141736" footer="0.31496062992125984"/>
  <pageSetup paperSize="9" orientation="portrait" r:id="rId1"/>
  <headerFooter>
    <oddHeader>&amp;L&amp;"Arial,Standard"&amp;8&amp;K009664Giardinaggio e paesaggismo&amp;R&amp;G</oddHeader>
    <firstHeader>&amp;L&amp;"Arial,Standard"&amp;8&amp;K00B050
Garten- und Landschaftsbau
&amp;R&amp;G</firstHeader>
    <firstFooter>&amp;L&amp;G&amp;R&amp;"Arial,Fett"&amp;8JardinSuisse&amp;"Arial,Standard" Bahnhofstrasse 94 5000 Aarau Telefon 044 388 53 00 Fax 044 388 53 40
info@jardinsuisse.ch www.jardinsuisse.ch</firstFoot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85" r:id="rId5" name="Check Box 37">
              <controlPr defaultSize="0" autoFill="0" autoLine="0" autoPict="0">
                <anchor moveWithCells="1">
                  <from>
                    <xdr:col>43</xdr:col>
                    <xdr:colOff>19050</xdr:colOff>
                    <xdr:row>25</xdr:row>
                    <xdr:rowOff>180975</xdr:rowOff>
                  </from>
                  <to>
                    <xdr:col>45</xdr:col>
                    <xdr:colOff>19050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5" r:id="rId6" name="Option Button 47">
              <controlPr defaultSize="0" autoFill="0" autoLine="0" autoPict="0">
                <anchor moveWithCells="1">
                  <from>
                    <xdr:col>1</xdr:col>
                    <xdr:colOff>19050</xdr:colOff>
                    <xdr:row>17</xdr:row>
                    <xdr:rowOff>19050</xdr:rowOff>
                  </from>
                  <to>
                    <xdr:col>3</xdr:col>
                    <xdr:colOff>0</xdr:colOff>
                    <xdr:row>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7" name="Option Button 48">
              <controlPr defaultSize="0" autoFill="0" autoLine="0" autoPict="0">
                <anchor moveWithCells="1">
                  <from>
                    <xdr:col>1</xdr:col>
                    <xdr:colOff>19050</xdr:colOff>
                    <xdr:row>18</xdr:row>
                    <xdr:rowOff>9525</xdr:rowOff>
                  </from>
                  <to>
                    <xdr:col>2</xdr:col>
                    <xdr:colOff>114300</xdr:colOff>
                    <xdr:row>18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8" name="Option Button 49">
              <controlPr defaultSize="0" autoFill="0" autoLine="0" autoPict="0">
                <anchor moveWithCells="1">
                  <from>
                    <xdr:col>1</xdr:col>
                    <xdr:colOff>19050</xdr:colOff>
                    <xdr:row>18</xdr:row>
                    <xdr:rowOff>161925</xdr:rowOff>
                  </from>
                  <to>
                    <xdr:col>2</xdr:col>
                    <xdr:colOff>104775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9" name="Option Button 50">
              <controlPr defaultSize="0" autoFill="0" autoLine="0" autoPict="0">
                <anchor moveWithCells="1">
                  <from>
                    <xdr:col>1</xdr:col>
                    <xdr:colOff>19050</xdr:colOff>
                    <xdr:row>19</xdr:row>
                    <xdr:rowOff>152400</xdr:rowOff>
                  </from>
                  <to>
                    <xdr:col>2</xdr:col>
                    <xdr:colOff>85725</xdr:colOff>
                    <xdr:row>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9" r:id="rId10" name="Option Button 51">
              <controlPr defaultSize="0" autoFill="0" autoLine="0" autoPict="0">
                <anchor moveWithCells="1">
                  <from>
                    <xdr:col>1</xdr:col>
                    <xdr:colOff>19050</xdr:colOff>
                    <xdr:row>20</xdr:row>
                    <xdr:rowOff>152400</xdr:rowOff>
                  </from>
                  <to>
                    <xdr:col>2</xdr:col>
                    <xdr:colOff>76200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11" name="Option Button 52">
              <controlPr defaultSize="0" autoFill="0" autoLine="0" autoPict="0">
                <anchor moveWithCells="1">
                  <from>
                    <xdr:col>1</xdr:col>
                    <xdr:colOff>19050</xdr:colOff>
                    <xdr:row>21</xdr:row>
                    <xdr:rowOff>171450</xdr:rowOff>
                  </from>
                  <to>
                    <xdr:col>2</xdr:col>
                    <xdr:colOff>95250</xdr:colOff>
                    <xdr:row>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1" r:id="rId12" name="Option Button 53">
              <controlPr defaultSize="0" autoFill="0" autoLine="0" autoPict="0">
                <anchor moveWithCells="1">
                  <from>
                    <xdr:col>1</xdr:col>
                    <xdr:colOff>19050</xdr:colOff>
                    <xdr:row>31</xdr:row>
                    <xdr:rowOff>0</xdr:rowOff>
                  </from>
                  <to>
                    <xdr:col>2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31B26B7996BF14A8CB3ED5B453770DF" ma:contentTypeVersion="13" ma:contentTypeDescription="Ein neues Dokument erstellen." ma:contentTypeScope="" ma:versionID="4137d08c63302c8bf4bdecab2d4caefe">
  <xsd:schema xmlns:xsd="http://www.w3.org/2001/XMLSchema" xmlns:xs="http://www.w3.org/2001/XMLSchema" xmlns:p="http://schemas.microsoft.com/office/2006/metadata/properties" xmlns:ns2="a1ab8bfb-5726-48c5-a218-d786c367d595" xmlns:ns3="2adb154c-8af7-4b5c-9a1f-cb4c5783cc9b" targetNamespace="http://schemas.microsoft.com/office/2006/metadata/properties" ma:root="true" ma:fieldsID="9734dbdc5b062caf7153738e32756815" ns2:_="" ns3:_="">
    <xsd:import namespace="a1ab8bfb-5726-48c5-a218-d786c367d595"/>
    <xsd:import namespace="2adb154c-8af7-4b5c-9a1f-cb4c5783cc9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ab8bfb-5726-48c5-a218-d786c367d5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dd2b0daa-8293-4d46-af3e-d99ddcb2437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db154c-8af7-4b5c-9a1f-cb4c5783cc9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6201b31-2bbd-47ca-81c9-cc183aa9d10e}" ma:internalName="TaxCatchAll" ma:showField="CatchAllData" ma:web="2adb154c-8af7-4b5c-9a1f-cb4c5783cc9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adb154c-8af7-4b5c-9a1f-cb4c5783cc9b" xsi:nil="true"/>
    <lcf76f155ced4ddcb4097134ff3c332f xmlns="a1ab8bfb-5726-48c5-a218-d786c367d5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CD1CBEE-AB62-43F0-A06C-B7F42E3E718C}"/>
</file>

<file path=customXml/itemProps2.xml><?xml version="1.0" encoding="utf-8"?>
<ds:datastoreItem xmlns:ds="http://schemas.openxmlformats.org/officeDocument/2006/customXml" ds:itemID="{58E233B3-BFE0-46E4-9C29-B7B60FBE4365}"/>
</file>

<file path=customXml/itemProps3.xml><?xml version="1.0" encoding="utf-8"?>
<ds:datastoreItem xmlns:ds="http://schemas.openxmlformats.org/officeDocument/2006/customXml" ds:itemID="{6752C911-DD5F-437C-834E-9CEC39C0ADB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E1</vt:lpstr>
      <vt:lpstr>'E1'!Druckbereich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Vorlage</dc:creator>
  <cp:lastModifiedBy>Daniel Röllin</cp:lastModifiedBy>
  <cp:lastPrinted>2023-06-12T14:20:43Z</cp:lastPrinted>
  <dcterms:created xsi:type="dcterms:W3CDTF">2021-04-08T05:32:06Z</dcterms:created>
  <dcterms:modified xsi:type="dcterms:W3CDTF">2025-06-30T12:31:08Z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0x010100931B26B7996BF14A8CB3ED5B453770DF</vt:lpwstr>
  </property>
  <property fmtid="{D5CDD505-2E9C-101B-9397-08002B2CF9AE}" pid="3" name="Order">
    <vt:r8>4338200</vt:r8>
  </property>
  <property fmtid="{D5CDD505-2E9C-101B-9397-08002B2CF9AE}" pid="4" name="MediaServiceImageTags">
    <vt:lpwstr/>
  </property>
</Properties>
</file>